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/>
  <mc:AlternateContent xmlns:mc="http://schemas.openxmlformats.org/markup-compatibility/2006">
    <mc:Choice Requires="x15">
      <x15ac:absPath xmlns:x15ac="http://schemas.microsoft.com/office/spreadsheetml/2010/11/ac" url="D:\Futmesa\modalidade 3 toques\2020\"/>
    </mc:Choice>
  </mc:AlternateContent>
  <xr:revisionPtr revIDLastSave="0" documentId="13_ncr:1_{34AE6B5A-22F9-4BAE-A221-F020C4E345C1}" xr6:coauthVersionLast="45" xr6:coauthVersionMax="45" xr10:uidLastSave="{00000000-0000-0000-0000-000000000000}"/>
  <bookViews>
    <workbookView xWindow="-108" yWindow="-108" windowWidth="23256" windowHeight="12576" firstSheet="4" activeTab="9" xr2:uid="{00000000-000D-0000-FFFF-FFFF00000000}"/>
  </bookViews>
  <sheets>
    <sheet name="Auxiliar" sheetId="1" r:id="rId1"/>
    <sheet name="Tab Primeira Fase" sheetId="2" r:id="rId2"/>
    <sheet name="Classif da Prim Fase" sheetId="3" r:id="rId3"/>
    <sheet name="Auxiliar (2)" sheetId="4" state="hidden" r:id="rId4"/>
    <sheet name="Tab da Seg Fase" sheetId="5" r:id="rId5"/>
    <sheet name="Classif da Seg Fase" sheetId="6" r:id="rId6"/>
    <sheet name="Regulamento" sheetId="7" r:id="rId7"/>
    <sheet name="Normas de Conduta" sheetId="8" r:id="rId8"/>
    <sheet name="Classificação Geral" sheetId="9" r:id="rId9"/>
    <sheet name="Planilha1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4" i="10" l="1"/>
  <c r="B5" i="10" s="1"/>
  <c r="B6" i="10" s="1"/>
  <c r="B7" i="10" s="1"/>
  <c r="B8" i="10" s="1"/>
  <c r="B9" i="10" s="1"/>
  <c r="B10" i="10" s="1"/>
  <c r="B11" i="10" s="1"/>
  <c r="B12" i="10" s="1"/>
  <c r="B13" i="10" s="1"/>
  <c r="B14" i="10" s="1"/>
  <c r="B15" i="10" s="1"/>
  <c r="B16" i="10" s="1"/>
  <c r="B17" i="10" s="1"/>
  <c r="B18" i="10" s="1"/>
  <c r="B19" i="10" s="1"/>
  <c r="B20" i="10" s="1"/>
  <c r="B21" i="10" s="1"/>
  <c r="B22" i="10" s="1"/>
  <c r="B23" i="10" s="1"/>
  <c r="B24" i="10" s="1"/>
  <c r="B25" i="10" s="1"/>
  <c r="B26" i="10" s="1"/>
  <c r="B27" i="10" s="1"/>
  <c r="B28" i="10" s="1"/>
  <c r="B29" i="10" s="1"/>
  <c r="B30" i="10" s="1"/>
  <c r="B31" i="10" s="1"/>
  <c r="B32" i="10" s="1"/>
  <c r="B33" i="10" s="1"/>
  <c r="B34" i="10" s="1"/>
  <c r="B35" i="10" s="1"/>
  <c r="B36" i="10" s="1"/>
  <c r="B37" i="10" s="1"/>
  <c r="B38" i="10" s="1"/>
  <c r="B39" i="10" s="1"/>
  <c r="L41" i="9"/>
  <c r="K41" i="9"/>
  <c r="E41" i="9"/>
  <c r="D41" i="9"/>
  <c r="K40" i="9"/>
  <c r="E40" i="9"/>
  <c r="D40" i="9"/>
  <c r="L40" i="9" s="1"/>
  <c r="K39" i="9"/>
  <c r="E39" i="9"/>
  <c r="D39" i="9"/>
  <c r="L38" i="9"/>
  <c r="K38" i="9"/>
  <c r="E38" i="9"/>
  <c r="D38" i="9"/>
  <c r="K37" i="9"/>
  <c r="E37" i="9"/>
  <c r="D37" i="9"/>
  <c r="L37" i="9" s="1"/>
  <c r="K36" i="9"/>
  <c r="E36" i="9"/>
  <c r="D36" i="9"/>
  <c r="L36" i="9" s="1"/>
  <c r="K35" i="9"/>
  <c r="E35" i="9"/>
  <c r="L35" i="9" s="1"/>
  <c r="D35" i="9"/>
  <c r="K34" i="9"/>
  <c r="E34" i="9"/>
  <c r="D34" i="9"/>
  <c r="L33" i="9"/>
  <c r="K33" i="9"/>
  <c r="E33" i="9"/>
  <c r="D33" i="9"/>
  <c r="L32" i="9"/>
  <c r="K32" i="9"/>
  <c r="E32" i="9"/>
  <c r="D32" i="9"/>
  <c r="K31" i="9"/>
  <c r="E31" i="9"/>
  <c r="D31" i="9"/>
  <c r="L30" i="9"/>
  <c r="K30" i="9"/>
  <c r="E30" i="9"/>
  <c r="D30" i="9"/>
  <c r="K29" i="9"/>
  <c r="E29" i="9"/>
  <c r="D29" i="9"/>
  <c r="L29" i="9" s="1"/>
  <c r="K28" i="9"/>
  <c r="E28" i="9"/>
  <c r="D28" i="9"/>
  <c r="L28" i="9" s="1"/>
  <c r="K27" i="9"/>
  <c r="E27" i="9"/>
  <c r="L27" i="9" s="1"/>
  <c r="D27" i="9"/>
  <c r="K26" i="9"/>
  <c r="E26" i="9"/>
  <c r="D26" i="9"/>
  <c r="L26" i="9" s="1"/>
  <c r="L25" i="9"/>
  <c r="K25" i="9"/>
  <c r="E25" i="9"/>
  <c r="D25" i="9"/>
  <c r="K24" i="9"/>
  <c r="E24" i="9"/>
  <c r="D24" i="9"/>
  <c r="L24" i="9" s="1"/>
  <c r="K23" i="9"/>
  <c r="E23" i="9"/>
  <c r="D23" i="9"/>
  <c r="L22" i="9"/>
  <c r="K22" i="9"/>
  <c r="E22" i="9"/>
  <c r="D22" i="9"/>
  <c r="A22" i="9"/>
  <c r="A23" i="9" s="1"/>
  <c r="A24" i="9" s="1"/>
  <c r="A25" i="9" s="1"/>
  <c r="A26" i="9" s="1"/>
  <c r="A27" i="9" s="1"/>
  <c r="A28" i="9" s="1"/>
  <c r="A29" i="9" s="1"/>
  <c r="A30" i="9" s="1"/>
  <c r="A31" i="9" s="1"/>
  <c r="A32" i="9" s="1"/>
  <c r="A33" i="9" s="1"/>
  <c r="A34" i="9" s="1"/>
  <c r="A35" i="9" s="1"/>
  <c r="A36" i="9" s="1"/>
  <c r="A37" i="9" s="1"/>
  <c r="A38" i="9" s="1"/>
  <c r="A39" i="9" s="1"/>
  <c r="A40" i="9" s="1"/>
  <c r="A41" i="9" s="1"/>
  <c r="K21" i="9"/>
  <c r="E21" i="9"/>
  <c r="D21" i="9"/>
  <c r="L21" i="9" s="1"/>
  <c r="K20" i="9"/>
  <c r="E20" i="9"/>
  <c r="D20" i="9"/>
  <c r="L20" i="9" s="1"/>
  <c r="K19" i="9"/>
  <c r="E19" i="9"/>
  <c r="L19" i="9" s="1"/>
  <c r="D19" i="9"/>
  <c r="K18" i="9"/>
  <c r="E18" i="9"/>
  <c r="D18" i="9"/>
  <c r="L18" i="9" s="1"/>
  <c r="L17" i="9"/>
  <c r="K17" i="9"/>
  <c r="E17" i="9"/>
  <c r="D17" i="9"/>
  <c r="L16" i="9"/>
  <c r="K16" i="9"/>
  <c r="E16" i="9"/>
  <c r="D16" i="9"/>
  <c r="K15" i="9"/>
  <c r="E15" i="9"/>
  <c r="D15" i="9"/>
  <c r="L14" i="9"/>
  <c r="K14" i="9"/>
  <c r="E14" i="9"/>
  <c r="D14" i="9"/>
  <c r="K13" i="9"/>
  <c r="E13" i="9"/>
  <c r="D13" i="9"/>
  <c r="L13" i="9" s="1"/>
  <c r="K12" i="9"/>
  <c r="E12" i="9"/>
  <c r="D12" i="9"/>
  <c r="L12" i="9" s="1"/>
  <c r="K11" i="9"/>
  <c r="E11" i="9"/>
  <c r="L11" i="9" s="1"/>
  <c r="D11" i="9"/>
  <c r="K10" i="9"/>
  <c r="E10" i="9"/>
  <c r="D10" i="9"/>
  <c r="L10" i="9" s="1"/>
  <c r="L9" i="9"/>
  <c r="K9" i="9"/>
  <c r="E9" i="9"/>
  <c r="D9" i="9"/>
  <c r="K8" i="9"/>
  <c r="E8" i="9"/>
  <c r="D8" i="9"/>
  <c r="L8" i="9" s="1"/>
  <c r="K7" i="9"/>
  <c r="E7" i="9"/>
  <c r="D7" i="9"/>
  <c r="L6" i="9"/>
  <c r="K6" i="9"/>
  <c r="E6" i="9"/>
  <c r="D6" i="9"/>
  <c r="A6" i="9"/>
  <c r="A7" i="9" s="1"/>
  <c r="A8" i="9" s="1"/>
  <c r="A9" i="9" s="1"/>
  <c r="A10" i="9" s="1"/>
  <c r="A11" i="9" s="1"/>
  <c r="A12" i="9" s="1"/>
  <c r="A13" i="9" s="1"/>
  <c r="A14" i="9" s="1"/>
  <c r="A15" i="9" s="1"/>
  <c r="A16" i="9" s="1"/>
  <c r="A17" i="9" s="1"/>
  <c r="A18" i="9" s="1"/>
  <c r="A19" i="9" s="1"/>
  <c r="A20" i="9" s="1"/>
  <c r="A21" i="9" s="1"/>
  <c r="K5" i="9"/>
  <c r="E5" i="9"/>
  <c r="D5" i="9"/>
  <c r="L5" i="9" s="1"/>
  <c r="A2" i="6"/>
  <c r="A1" i="6"/>
  <c r="Q66" i="5"/>
  <c r="O66" i="5"/>
  <c r="Q65" i="5"/>
  <c r="O65" i="5"/>
  <c r="Q61" i="5"/>
  <c r="O61" i="5"/>
  <c r="Q60" i="5"/>
  <c r="O60" i="5"/>
  <c r="Q59" i="5"/>
  <c r="O59" i="5"/>
  <c r="Q58" i="5"/>
  <c r="O58" i="5"/>
  <c r="Q54" i="5"/>
  <c r="O54" i="5"/>
  <c r="Q53" i="5"/>
  <c r="O53" i="5"/>
  <c r="Q52" i="5"/>
  <c r="O52" i="5"/>
  <c r="Q51" i="5"/>
  <c r="O51" i="5"/>
  <c r="Q50" i="5"/>
  <c r="O50" i="5"/>
  <c r="Q49" i="5"/>
  <c r="O49" i="5"/>
  <c r="Q48" i="5"/>
  <c r="O48" i="5"/>
  <c r="Q47" i="5"/>
  <c r="O47" i="5"/>
  <c r="Q43" i="5"/>
  <c r="O43" i="5"/>
  <c r="Q42" i="5"/>
  <c r="O42" i="5"/>
  <c r="Q41" i="5"/>
  <c r="O41" i="5"/>
  <c r="Q40" i="5"/>
  <c r="O40" i="5"/>
  <c r="Q39" i="5"/>
  <c r="O39" i="5"/>
  <c r="Q38" i="5"/>
  <c r="O38" i="5"/>
  <c r="Q37" i="5"/>
  <c r="O37" i="5"/>
  <c r="Q36" i="5"/>
  <c r="O36" i="5"/>
  <c r="Q35" i="5"/>
  <c r="O35" i="5"/>
  <c r="Q34" i="5"/>
  <c r="O34" i="5"/>
  <c r="Q33" i="5"/>
  <c r="O33" i="5"/>
  <c r="Q32" i="5"/>
  <c r="O32" i="5"/>
  <c r="Q31" i="5"/>
  <c r="O31" i="5"/>
  <c r="Q30" i="5"/>
  <c r="O30" i="5"/>
  <c r="Q29" i="5"/>
  <c r="O29" i="5"/>
  <c r="Q28" i="5"/>
  <c r="O28" i="5"/>
  <c r="Q27" i="5"/>
  <c r="O27" i="5"/>
  <c r="Q26" i="5"/>
  <c r="O26" i="5"/>
  <c r="Q25" i="5"/>
  <c r="O25" i="5"/>
  <c r="Q24" i="5"/>
  <c r="O24" i="5"/>
  <c r="Q23" i="5"/>
  <c r="O23" i="5"/>
  <c r="Q22" i="5"/>
  <c r="O22" i="5"/>
  <c r="Q21" i="5"/>
  <c r="O21" i="5"/>
  <c r="Q20" i="5"/>
  <c r="O20" i="5"/>
  <c r="Q19" i="5"/>
  <c r="O19" i="5"/>
  <c r="Q18" i="5"/>
  <c r="O18" i="5"/>
  <c r="Q17" i="5"/>
  <c r="O17" i="5"/>
  <c r="Q16" i="5"/>
  <c r="O16" i="5"/>
  <c r="Q15" i="5"/>
  <c r="O15" i="5"/>
  <c r="Q14" i="5"/>
  <c r="O14" i="5"/>
  <c r="Q13" i="5"/>
  <c r="O13" i="5"/>
  <c r="Q12" i="5"/>
  <c r="O12" i="5"/>
  <c r="Q11" i="5"/>
  <c r="O11" i="5"/>
  <c r="Q10" i="5"/>
  <c r="O10" i="5"/>
  <c r="Q9" i="5"/>
  <c r="O9" i="5"/>
  <c r="Q8" i="5"/>
  <c r="O8" i="5"/>
  <c r="A2" i="5"/>
  <c r="A1" i="5"/>
  <c r="J36" i="4"/>
  <c r="I36" i="4"/>
  <c r="F36" i="4"/>
  <c r="E36" i="4"/>
  <c r="D36" i="4"/>
  <c r="K36" i="4" s="1"/>
  <c r="B36" i="4"/>
  <c r="H36" i="4" s="1"/>
  <c r="H35" i="4"/>
  <c r="F35" i="4"/>
  <c r="E35" i="4"/>
  <c r="D35" i="4"/>
  <c r="K35" i="4" s="1"/>
  <c r="B35" i="4"/>
  <c r="G35" i="4" s="1"/>
  <c r="J34" i="4"/>
  <c r="F34" i="4"/>
  <c r="E34" i="4"/>
  <c r="I34" i="4" s="1"/>
  <c r="D34" i="4"/>
  <c r="K34" i="4" s="1"/>
  <c r="B34" i="4"/>
  <c r="H34" i="4" s="1"/>
  <c r="E33" i="4"/>
  <c r="K32" i="4"/>
  <c r="J32" i="4"/>
  <c r="E32" i="4"/>
  <c r="I32" i="4" s="1"/>
  <c r="D32" i="4"/>
  <c r="B32" i="4"/>
  <c r="E31" i="4"/>
  <c r="J31" i="4" s="1"/>
  <c r="D31" i="4"/>
  <c r="B31" i="4"/>
  <c r="H31" i="4" s="1"/>
  <c r="H30" i="4"/>
  <c r="E30" i="4"/>
  <c r="I30" i="4" s="1"/>
  <c r="D30" i="4"/>
  <c r="K30" i="4" s="1"/>
  <c r="B30" i="4"/>
  <c r="G30" i="4" s="1"/>
  <c r="K29" i="4"/>
  <c r="H29" i="4"/>
  <c r="G29" i="4"/>
  <c r="E29" i="4"/>
  <c r="J29" i="4" s="1"/>
  <c r="D29" i="4"/>
  <c r="B29" i="4"/>
  <c r="F29" i="4" s="1"/>
  <c r="K28" i="4"/>
  <c r="E28" i="4"/>
  <c r="I28" i="4" s="1"/>
  <c r="D28" i="4"/>
  <c r="B28" i="4"/>
  <c r="H28" i="4" s="1"/>
  <c r="K27" i="4"/>
  <c r="I27" i="4"/>
  <c r="G27" i="4"/>
  <c r="E27" i="4"/>
  <c r="J27" i="4" s="1"/>
  <c r="D27" i="4"/>
  <c r="B27" i="4"/>
  <c r="H27" i="4" s="1"/>
  <c r="K26" i="4"/>
  <c r="I26" i="4"/>
  <c r="E26" i="4"/>
  <c r="J26" i="4" s="1"/>
  <c r="D26" i="4"/>
  <c r="B26" i="4"/>
  <c r="H25" i="4"/>
  <c r="F25" i="4"/>
  <c r="E25" i="4"/>
  <c r="D25" i="4"/>
  <c r="K25" i="4" s="1"/>
  <c r="B25" i="4"/>
  <c r="G25" i="4" s="1"/>
  <c r="J24" i="4"/>
  <c r="F24" i="4"/>
  <c r="E24" i="4"/>
  <c r="I24" i="4" s="1"/>
  <c r="D24" i="4"/>
  <c r="K24" i="4" s="1"/>
  <c r="B24" i="4"/>
  <c r="H24" i="4" s="1"/>
  <c r="H23" i="4"/>
  <c r="E23" i="4"/>
  <c r="I23" i="4" s="1"/>
  <c r="D23" i="4"/>
  <c r="K23" i="4" s="1"/>
  <c r="B23" i="4"/>
  <c r="G23" i="4" s="1"/>
  <c r="J22" i="4"/>
  <c r="E22" i="4"/>
  <c r="I22" i="4" s="1"/>
  <c r="D22" i="4"/>
  <c r="K22" i="4" s="1"/>
  <c r="B22" i="4"/>
  <c r="F22" i="4" s="1"/>
  <c r="K21" i="4"/>
  <c r="E21" i="4"/>
  <c r="D21" i="4"/>
  <c r="B21" i="4"/>
  <c r="H21" i="4" s="1"/>
  <c r="K20" i="4"/>
  <c r="I20" i="4"/>
  <c r="G20" i="4"/>
  <c r="E20" i="4"/>
  <c r="J20" i="4" s="1"/>
  <c r="D20" i="4"/>
  <c r="B20" i="4"/>
  <c r="H20" i="4" s="1"/>
  <c r="I19" i="4"/>
  <c r="H19" i="4"/>
  <c r="E19" i="4"/>
  <c r="K19" i="4" s="1"/>
  <c r="D19" i="4"/>
  <c r="B19" i="4"/>
  <c r="K18" i="4"/>
  <c r="H18" i="4"/>
  <c r="G18" i="4"/>
  <c r="E18" i="4"/>
  <c r="J18" i="4" s="1"/>
  <c r="D18" i="4"/>
  <c r="B18" i="4"/>
  <c r="F18" i="4" s="1"/>
  <c r="J17" i="4"/>
  <c r="F17" i="4"/>
  <c r="E17" i="4"/>
  <c r="I17" i="4" s="1"/>
  <c r="D17" i="4"/>
  <c r="K17" i="4" s="1"/>
  <c r="B17" i="4"/>
  <c r="H16" i="4"/>
  <c r="E16" i="4"/>
  <c r="D16" i="4"/>
  <c r="B16" i="4"/>
  <c r="G16" i="4" s="1"/>
  <c r="J15" i="4"/>
  <c r="E15" i="4"/>
  <c r="D15" i="4"/>
  <c r="K15" i="4" s="1"/>
  <c r="B15" i="4"/>
  <c r="H14" i="4"/>
  <c r="F14" i="4"/>
  <c r="E14" i="4"/>
  <c r="D14" i="4"/>
  <c r="B14" i="4"/>
  <c r="G14" i="4" s="1"/>
  <c r="K13" i="4"/>
  <c r="I13" i="4"/>
  <c r="G13" i="4"/>
  <c r="E13" i="4"/>
  <c r="J13" i="4" s="1"/>
  <c r="D13" i="4"/>
  <c r="B13" i="4"/>
  <c r="H13" i="4" s="1"/>
  <c r="H12" i="4"/>
  <c r="E12" i="4"/>
  <c r="D12" i="4"/>
  <c r="B12" i="4"/>
  <c r="K11" i="4"/>
  <c r="H11" i="4"/>
  <c r="G11" i="4"/>
  <c r="E11" i="4"/>
  <c r="J11" i="4" s="1"/>
  <c r="D11" i="4"/>
  <c r="B11" i="4"/>
  <c r="F11" i="4" s="1"/>
  <c r="K10" i="4"/>
  <c r="I10" i="4"/>
  <c r="E10" i="4"/>
  <c r="D10" i="4"/>
  <c r="B10" i="4"/>
  <c r="H9" i="4"/>
  <c r="E9" i="4"/>
  <c r="I9" i="4" s="1"/>
  <c r="D9" i="4"/>
  <c r="B9" i="4"/>
  <c r="F8" i="4"/>
  <c r="E8" i="4"/>
  <c r="D8" i="4"/>
  <c r="J8" i="4" s="1"/>
  <c r="B8" i="4"/>
  <c r="H7" i="4"/>
  <c r="F7" i="4"/>
  <c r="E7" i="4"/>
  <c r="D7" i="4"/>
  <c r="B7" i="4"/>
  <c r="G7" i="4" s="1"/>
  <c r="J6" i="4"/>
  <c r="H6" i="4"/>
  <c r="E6" i="4"/>
  <c r="I6" i="4" s="1"/>
  <c r="D6" i="4"/>
  <c r="K6" i="4" s="1"/>
  <c r="B6" i="4"/>
  <c r="G6" i="4" s="1"/>
  <c r="K5" i="4"/>
  <c r="E5" i="4"/>
  <c r="D5" i="4"/>
  <c r="B5" i="4"/>
  <c r="K4" i="4"/>
  <c r="I4" i="4"/>
  <c r="E4" i="4"/>
  <c r="J4" i="4" s="1"/>
  <c r="D4" i="4"/>
  <c r="B4" i="4"/>
  <c r="F4" i="4" s="1"/>
  <c r="I3" i="4"/>
  <c r="H3" i="4"/>
  <c r="G3" i="4"/>
  <c r="E3" i="4"/>
  <c r="D3" i="4"/>
  <c r="K3" i="4" s="1"/>
  <c r="B3" i="4"/>
  <c r="G2" i="4"/>
  <c r="E2" i="4"/>
  <c r="J2" i="4" s="1"/>
  <c r="D2" i="4"/>
  <c r="K2" i="4" s="1"/>
  <c r="B2" i="4"/>
  <c r="H2" i="4" s="1"/>
  <c r="J1" i="4"/>
  <c r="E1" i="4"/>
  <c r="K1" i="4" s="1"/>
  <c r="D1" i="4"/>
  <c r="B1" i="4"/>
  <c r="F1" i="4" s="1"/>
  <c r="A2" i="3"/>
  <c r="Q104" i="2"/>
  <c r="O104" i="2"/>
  <c r="Q103" i="2"/>
  <c r="O103" i="2"/>
  <c r="Q102" i="2"/>
  <c r="O102" i="2"/>
  <c r="Q101" i="2"/>
  <c r="O101" i="2"/>
  <c r="Q100" i="2"/>
  <c r="O100" i="2"/>
  <c r="Q99" i="2"/>
  <c r="O99" i="2"/>
  <c r="Q98" i="2"/>
  <c r="O98" i="2"/>
  <c r="Q97" i="2"/>
  <c r="O97" i="2"/>
  <c r="Q96" i="2"/>
  <c r="O96" i="2"/>
  <c r="Q95" i="2"/>
  <c r="O95" i="2"/>
  <c r="Q94" i="2"/>
  <c r="O94" i="2"/>
  <c r="Q93" i="2"/>
  <c r="O93" i="2"/>
  <c r="Q92" i="2"/>
  <c r="O92" i="2"/>
  <c r="Q91" i="2"/>
  <c r="O91" i="2"/>
  <c r="Q90" i="2"/>
  <c r="O90" i="2"/>
  <c r="Q89" i="2"/>
  <c r="O89" i="2"/>
  <c r="Q88" i="2"/>
  <c r="O88" i="2"/>
  <c r="Q87" i="2"/>
  <c r="O87" i="2"/>
  <c r="Q86" i="2"/>
  <c r="O86" i="2"/>
  <c r="Q85" i="2"/>
  <c r="O85" i="2"/>
  <c r="E78" i="1" s="1"/>
  <c r="Q84" i="2"/>
  <c r="O84" i="2"/>
  <c r="Q83" i="2"/>
  <c r="O83" i="2"/>
  <c r="Q82" i="2"/>
  <c r="O82" i="2"/>
  <c r="Q81" i="2"/>
  <c r="O81" i="2"/>
  <c r="D74" i="1" s="1"/>
  <c r="Q80" i="2"/>
  <c r="O80" i="2"/>
  <c r="Q79" i="2"/>
  <c r="O79" i="2"/>
  <c r="Q78" i="2"/>
  <c r="O78" i="2"/>
  <c r="Q77" i="2"/>
  <c r="O77" i="2"/>
  <c r="Q76" i="2"/>
  <c r="O76" i="2"/>
  <c r="Q75" i="2"/>
  <c r="O75" i="2"/>
  <c r="Q74" i="2"/>
  <c r="O74" i="2"/>
  <c r="Q73" i="2"/>
  <c r="O73" i="2"/>
  <c r="D66" i="1" s="1"/>
  <c r="Q72" i="2"/>
  <c r="O72" i="2"/>
  <c r="Q71" i="2"/>
  <c r="O71" i="2"/>
  <c r="Q70" i="2"/>
  <c r="O70" i="2"/>
  <c r="Q69" i="2"/>
  <c r="O69" i="2"/>
  <c r="Q68" i="2"/>
  <c r="O68" i="2"/>
  <c r="Q67" i="2"/>
  <c r="O67" i="2"/>
  <c r="Q66" i="2"/>
  <c r="O66" i="2"/>
  <c r="Q65" i="2"/>
  <c r="O65" i="2"/>
  <c r="D58" i="1" s="1"/>
  <c r="Q64" i="2"/>
  <c r="O64" i="2"/>
  <c r="Q63" i="2"/>
  <c r="O63" i="2"/>
  <c r="Q62" i="2"/>
  <c r="O62" i="2"/>
  <c r="Q61" i="2"/>
  <c r="O61" i="2"/>
  <c r="Q60" i="2"/>
  <c r="O60" i="2"/>
  <c r="Q59" i="2"/>
  <c r="O59" i="2"/>
  <c r="Q58" i="2"/>
  <c r="O58" i="2"/>
  <c r="Q57" i="2"/>
  <c r="O57" i="2"/>
  <c r="D50" i="1" s="1"/>
  <c r="Q56" i="2"/>
  <c r="O56" i="2"/>
  <c r="Q55" i="2"/>
  <c r="O55" i="2"/>
  <c r="Q54" i="2"/>
  <c r="O54" i="2"/>
  <c r="Q53" i="2"/>
  <c r="O53" i="2"/>
  <c r="Q52" i="2"/>
  <c r="O52" i="2"/>
  <c r="Q51" i="2"/>
  <c r="O51" i="2"/>
  <c r="Q50" i="2"/>
  <c r="O50" i="2"/>
  <c r="Q49" i="2"/>
  <c r="O49" i="2"/>
  <c r="Q48" i="2"/>
  <c r="O48" i="2"/>
  <c r="Q47" i="2"/>
  <c r="O47" i="2"/>
  <c r="Q46" i="2"/>
  <c r="O46" i="2"/>
  <c r="Q45" i="2"/>
  <c r="O45" i="2"/>
  <c r="Q44" i="2"/>
  <c r="O44" i="2"/>
  <c r="Q43" i="2"/>
  <c r="O43" i="2"/>
  <c r="Q42" i="2"/>
  <c r="O42" i="2"/>
  <c r="Q41" i="2"/>
  <c r="O41" i="2"/>
  <c r="Q40" i="2"/>
  <c r="O40" i="2"/>
  <c r="Q39" i="2"/>
  <c r="O39" i="2"/>
  <c r="Q38" i="2"/>
  <c r="O38" i="2"/>
  <c r="Q37" i="2"/>
  <c r="O37" i="2"/>
  <c r="Q36" i="2"/>
  <c r="O36" i="2"/>
  <c r="Q35" i="2"/>
  <c r="O35" i="2"/>
  <c r="Q34" i="2"/>
  <c r="O34" i="2"/>
  <c r="Q33" i="2"/>
  <c r="O33" i="2"/>
  <c r="Q32" i="2"/>
  <c r="O32" i="2"/>
  <c r="Q31" i="2"/>
  <c r="O31" i="2"/>
  <c r="Q30" i="2"/>
  <c r="O30" i="2"/>
  <c r="Q29" i="2"/>
  <c r="O29" i="2"/>
  <c r="Q28" i="2"/>
  <c r="O28" i="2"/>
  <c r="Q27" i="2"/>
  <c r="O27" i="2"/>
  <c r="Q26" i="2"/>
  <c r="O26" i="2"/>
  <c r="Q25" i="2"/>
  <c r="O25" i="2"/>
  <c r="Q24" i="2"/>
  <c r="O24" i="2"/>
  <c r="Q23" i="2"/>
  <c r="O23" i="2"/>
  <c r="Q22" i="2"/>
  <c r="O22" i="2"/>
  <c r="Q21" i="2"/>
  <c r="O21" i="2"/>
  <c r="Q20" i="2"/>
  <c r="O20" i="2"/>
  <c r="Q19" i="2"/>
  <c r="O19" i="2"/>
  <c r="Q18" i="2"/>
  <c r="O18" i="2"/>
  <c r="Q17" i="2"/>
  <c r="O17" i="2"/>
  <c r="Q16" i="2"/>
  <c r="O16" i="2"/>
  <c r="Q15" i="2"/>
  <c r="O15" i="2"/>
  <c r="Q14" i="2"/>
  <c r="O14" i="2"/>
  <c r="Q13" i="2"/>
  <c r="O13" i="2"/>
  <c r="Q12" i="2"/>
  <c r="O12" i="2"/>
  <c r="Q11" i="2"/>
  <c r="O11" i="2"/>
  <c r="Q10" i="2"/>
  <c r="O10" i="2"/>
  <c r="Q9" i="2"/>
  <c r="O9" i="2"/>
  <c r="Q8" i="2"/>
  <c r="O8" i="2"/>
  <c r="J97" i="1"/>
  <c r="E97" i="1"/>
  <c r="I97" i="1" s="1"/>
  <c r="D97" i="1"/>
  <c r="K97" i="1" s="1"/>
  <c r="C97" i="1"/>
  <c r="B97" i="1"/>
  <c r="F97" i="1" s="1"/>
  <c r="A97" i="1"/>
  <c r="E96" i="1"/>
  <c r="C96" i="1"/>
  <c r="A96" i="1"/>
  <c r="H95" i="1"/>
  <c r="E95" i="1"/>
  <c r="D95" i="1"/>
  <c r="K95" i="1" s="1"/>
  <c r="C95" i="1"/>
  <c r="B95" i="1"/>
  <c r="G95" i="1" s="1"/>
  <c r="A95" i="1"/>
  <c r="C94" i="1"/>
  <c r="A94" i="1"/>
  <c r="J93" i="1"/>
  <c r="E93" i="1"/>
  <c r="I93" i="1" s="1"/>
  <c r="D93" i="1"/>
  <c r="K93" i="1" s="1"/>
  <c r="C93" i="1"/>
  <c r="B93" i="1"/>
  <c r="A93" i="1"/>
  <c r="E92" i="1"/>
  <c r="C92" i="1"/>
  <c r="A92" i="1"/>
  <c r="H91" i="1"/>
  <c r="E91" i="1"/>
  <c r="J91" i="1" s="1"/>
  <c r="D91" i="1"/>
  <c r="K91" i="1" s="1"/>
  <c r="C91" i="1"/>
  <c r="B91" i="1"/>
  <c r="G91" i="1" s="1"/>
  <c r="A91" i="1"/>
  <c r="C90" i="1"/>
  <c r="A90" i="1"/>
  <c r="J89" i="1"/>
  <c r="F89" i="1"/>
  <c r="E89" i="1"/>
  <c r="I89" i="1" s="1"/>
  <c r="D89" i="1"/>
  <c r="K89" i="1" s="1"/>
  <c r="C89" i="1"/>
  <c r="B89" i="1"/>
  <c r="A89" i="1"/>
  <c r="E88" i="1"/>
  <c r="C88" i="1"/>
  <c r="A88" i="1"/>
  <c r="H87" i="1"/>
  <c r="E87" i="1"/>
  <c r="D87" i="1"/>
  <c r="K87" i="1" s="1"/>
  <c r="C87" i="1"/>
  <c r="B87" i="1"/>
  <c r="G87" i="1" s="1"/>
  <c r="A87" i="1"/>
  <c r="C86" i="1"/>
  <c r="A86" i="1"/>
  <c r="J85" i="1"/>
  <c r="F85" i="1"/>
  <c r="E85" i="1"/>
  <c r="I85" i="1" s="1"/>
  <c r="D85" i="1"/>
  <c r="K85" i="1" s="1"/>
  <c r="C85" i="1"/>
  <c r="B85" i="1"/>
  <c r="A85" i="1"/>
  <c r="E84" i="1"/>
  <c r="C84" i="1"/>
  <c r="A84" i="1"/>
  <c r="H83" i="1"/>
  <c r="E83" i="1"/>
  <c r="I83" i="1" s="1"/>
  <c r="D83" i="1"/>
  <c r="C83" i="1"/>
  <c r="B83" i="1"/>
  <c r="G83" i="1" s="1"/>
  <c r="A83" i="1"/>
  <c r="C82" i="1"/>
  <c r="A82" i="1"/>
  <c r="J81" i="1"/>
  <c r="F81" i="1"/>
  <c r="E81" i="1"/>
  <c r="I81" i="1" s="1"/>
  <c r="D81" i="1"/>
  <c r="K81" i="1" s="1"/>
  <c r="C81" i="1"/>
  <c r="B81" i="1"/>
  <c r="A81" i="1"/>
  <c r="E80" i="1"/>
  <c r="C80" i="1"/>
  <c r="A80" i="1"/>
  <c r="E79" i="1"/>
  <c r="I79" i="1" s="1"/>
  <c r="D79" i="1"/>
  <c r="C79" i="1"/>
  <c r="B79" i="1"/>
  <c r="G79" i="1" s="1"/>
  <c r="A79" i="1"/>
  <c r="C78" i="1"/>
  <c r="A78" i="1"/>
  <c r="J77" i="1"/>
  <c r="H77" i="1"/>
  <c r="E77" i="1"/>
  <c r="D77" i="1"/>
  <c r="K77" i="1" s="1"/>
  <c r="C77" i="1"/>
  <c r="B77" i="1"/>
  <c r="G77" i="1" s="1"/>
  <c r="A77" i="1"/>
  <c r="K76" i="1"/>
  <c r="J76" i="1"/>
  <c r="E76" i="1"/>
  <c r="I76" i="1" s="1"/>
  <c r="D76" i="1"/>
  <c r="C76" i="1"/>
  <c r="B76" i="1"/>
  <c r="H76" i="1" s="1"/>
  <c r="A76" i="1"/>
  <c r="K75" i="1"/>
  <c r="E75" i="1"/>
  <c r="F75" i="1" s="1"/>
  <c r="D75" i="1"/>
  <c r="C75" i="1"/>
  <c r="B75" i="1"/>
  <c r="H75" i="1" s="1"/>
  <c r="A75" i="1"/>
  <c r="H74" i="1"/>
  <c r="E74" i="1"/>
  <c r="J74" i="1" s="1"/>
  <c r="C74" i="1"/>
  <c r="B74" i="1"/>
  <c r="G74" i="1" s="1"/>
  <c r="A74" i="1"/>
  <c r="K73" i="1"/>
  <c r="H73" i="1"/>
  <c r="E73" i="1"/>
  <c r="J73" i="1" s="1"/>
  <c r="D73" i="1"/>
  <c r="C73" i="1"/>
  <c r="B73" i="1"/>
  <c r="A73" i="1"/>
  <c r="K72" i="1"/>
  <c r="H72" i="1"/>
  <c r="G72" i="1"/>
  <c r="F72" i="1"/>
  <c r="E72" i="1"/>
  <c r="D72" i="1"/>
  <c r="J72" i="1" s="1"/>
  <c r="C72" i="1"/>
  <c r="B72" i="1"/>
  <c r="A72" i="1"/>
  <c r="K71" i="1"/>
  <c r="J71" i="1"/>
  <c r="I71" i="1"/>
  <c r="E71" i="1"/>
  <c r="D71" i="1"/>
  <c r="C71" i="1"/>
  <c r="B71" i="1"/>
  <c r="H71" i="1" s="1"/>
  <c r="A71" i="1"/>
  <c r="E70" i="1"/>
  <c r="J70" i="1" s="1"/>
  <c r="D70" i="1"/>
  <c r="K70" i="1" s="1"/>
  <c r="C70" i="1"/>
  <c r="B70" i="1"/>
  <c r="H70" i="1" s="1"/>
  <c r="A70" i="1"/>
  <c r="H69" i="1"/>
  <c r="G69" i="1"/>
  <c r="E69" i="1"/>
  <c r="J69" i="1" s="1"/>
  <c r="D69" i="1"/>
  <c r="K69" i="1" s="1"/>
  <c r="C69" i="1"/>
  <c r="B69" i="1"/>
  <c r="F69" i="1" s="1"/>
  <c r="A69" i="1"/>
  <c r="K68" i="1"/>
  <c r="J68" i="1"/>
  <c r="E68" i="1"/>
  <c r="I68" i="1" s="1"/>
  <c r="D68" i="1"/>
  <c r="C68" i="1"/>
  <c r="B68" i="1"/>
  <c r="H68" i="1" s="1"/>
  <c r="A68" i="1"/>
  <c r="K67" i="1"/>
  <c r="E67" i="1"/>
  <c r="F67" i="1" s="1"/>
  <c r="D67" i="1"/>
  <c r="C67" i="1"/>
  <c r="B67" i="1"/>
  <c r="H67" i="1" s="1"/>
  <c r="A67" i="1"/>
  <c r="H66" i="1"/>
  <c r="E66" i="1"/>
  <c r="J66" i="1" s="1"/>
  <c r="C66" i="1"/>
  <c r="B66" i="1"/>
  <c r="G66" i="1" s="1"/>
  <c r="A66" i="1"/>
  <c r="K65" i="1"/>
  <c r="H65" i="1"/>
  <c r="E65" i="1"/>
  <c r="J65" i="1" s="1"/>
  <c r="D65" i="1"/>
  <c r="C65" i="1"/>
  <c r="B65" i="1"/>
  <c r="A65" i="1"/>
  <c r="K64" i="1"/>
  <c r="H64" i="1"/>
  <c r="G64" i="1"/>
  <c r="F64" i="1"/>
  <c r="E64" i="1"/>
  <c r="D64" i="1"/>
  <c r="J64" i="1" s="1"/>
  <c r="C64" i="1"/>
  <c r="B64" i="1"/>
  <c r="A64" i="1"/>
  <c r="K63" i="1"/>
  <c r="J63" i="1"/>
  <c r="I63" i="1"/>
  <c r="E63" i="1"/>
  <c r="D63" i="1"/>
  <c r="C63" i="1"/>
  <c r="B63" i="1"/>
  <c r="H63" i="1" s="1"/>
  <c r="A63" i="1"/>
  <c r="E62" i="1"/>
  <c r="J62" i="1" s="1"/>
  <c r="D62" i="1"/>
  <c r="K62" i="1" s="1"/>
  <c r="C62" i="1"/>
  <c r="B62" i="1"/>
  <c r="H62" i="1" s="1"/>
  <c r="A62" i="1"/>
  <c r="H61" i="1"/>
  <c r="G61" i="1"/>
  <c r="E61" i="1"/>
  <c r="J61" i="1" s="1"/>
  <c r="D61" i="1"/>
  <c r="K61" i="1" s="1"/>
  <c r="C61" i="1"/>
  <c r="B61" i="1"/>
  <c r="F61" i="1" s="1"/>
  <c r="A61" i="1"/>
  <c r="K60" i="1"/>
  <c r="J60" i="1"/>
  <c r="E60" i="1"/>
  <c r="I60" i="1" s="1"/>
  <c r="D60" i="1"/>
  <c r="C60" i="1"/>
  <c r="B60" i="1"/>
  <c r="H60" i="1" s="1"/>
  <c r="A60" i="1"/>
  <c r="K59" i="1"/>
  <c r="E59" i="1"/>
  <c r="F59" i="1" s="1"/>
  <c r="D59" i="1"/>
  <c r="C59" i="1"/>
  <c r="B59" i="1"/>
  <c r="H59" i="1" s="1"/>
  <c r="A59" i="1"/>
  <c r="H58" i="1"/>
  <c r="E58" i="1"/>
  <c r="J58" i="1" s="1"/>
  <c r="C58" i="1"/>
  <c r="B58" i="1"/>
  <c r="G58" i="1" s="1"/>
  <c r="A58" i="1"/>
  <c r="K57" i="1"/>
  <c r="H57" i="1"/>
  <c r="E57" i="1"/>
  <c r="J57" i="1" s="1"/>
  <c r="D57" i="1"/>
  <c r="C57" i="1"/>
  <c r="B57" i="1"/>
  <c r="A57" i="1"/>
  <c r="K56" i="1"/>
  <c r="H56" i="1"/>
  <c r="G56" i="1"/>
  <c r="F56" i="1"/>
  <c r="E56" i="1"/>
  <c r="D56" i="1"/>
  <c r="J56" i="1" s="1"/>
  <c r="C56" i="1"/>
  <c r="B56" i="1"/>
  <c r="A56" i="1"/>
  <c r="K55" i="1"/>
  <c r="J55" i="1"/>
  <c r="I55" i="1"/>
  <c r="E55" i="1"/>
  <c r="D55" i="1"/>
  <c r="C55" i="1"/>
  <c r="B55" i="1"/>
  <c r="H55" i="1" s="1"/>
  <c r="A55" i="1"/>
  <c r="E54" i="1"/>
  <c r="J54" i="1" s="1"/>
  <c r="D54" i="1"/>
  <c r="K54" i="1" s="1"/>
  <c r="C54" i="1"/>
  <c r="B54" i="1"/>
  <c r="H54" i="1" s="1"/>
  <c r="A54" i="1"/>
  <c r="H53" i="1"/>
  <c r="G53" i="1"/>
  <c r="E53" i="1"/>
  <c r="J53" i="1" s="1"/>
  <c r="D53" i="1"/>
  <c r="K53" i="1" s="1"/>
  <c r="C53" i="1"/>
  <c r="B53" i="1"/>
  <c r="F53" i="1" s="1"/>
  <c r="A53" i="1"/>
  <c r="K52" i="1"/>
  <c r="J52" i="1"/>
  <c r="E52" i="1"/>
  <c r="I52" i="1" s="1"/>
  <c r="D52" i="1"/>
  <c r="C52" i="1"/>
  <c r="B52" i="1"/>
  <c r="H52" i="1" s="1"/>
  <c r="A52" i="1"/>
  <c r="E51" i="1"/>
  <c r="F51" i="1" s="1"/>
  <c r="D51" i="1"/>
  <c r="C51" i="1"/>
  <c r="B51" i="1"/>
  <c r="H51" i="1" s="1"/>
  <c r="A51" i="1"/>
  <c r="H50" i="1"/>
  <c r="E50" i="1"/>
  <c r="J50" i="1" s="1"/>
  <c r="C50" i="1"/>
  <c r="B50" i="1"/>
  <c r="G50" i="1" s="1"/>
  <c r="A50" i="1"/>
  <c r="K49" i="1"/>
  <c r="H49" i="1"/>
  <c r="E49" i="1"/>
  <c r="J49" i="1" s="1"/>
  <c r="D49" i="1"/>
  <c r="C49" i="1"/>
  <c r="B49" i="1"/>
  <c r="A49" i="1"/>
  <c r="K48" i="1"/>
  <c r="H48" i="1"/>
  <c r="G48" i="1"/>
  <c r="F48" i="1"/>
  <c r="E48" i="1"/>
  <c r="D48" i="1"/>
  <c r="J48" i="1" s="1"/>
  <c r="C48" i="1"/>
  <c r="B48" i="1"/>
  <c r="A48" i="1"/>
  <c r="K47" i="1"/>
  <c r="J47" i="1"/>
  <c r="I47" i="1"/>
  <c r="E47" i="1"/>
  <c r="D47" i="1"/>
  <c r="C47" i="1"/>
  <c r="B47" i="1"/>
  <c r="H47" i="1" s="1"/>
  <c r="A47" i="1"/>
  <c r="E46" i="1"/>
  <c r="J46" i="1" s="1"/>
  <c r="D46" i="1"/>
  <c r="K46" i="1" s="1"/>
  <c r="C46" i="1"/>
  <c r="B46" i="1"/>
  <c r="H46" i="1" s="1"/>
  <c r="A46" i="1"/>
  <c r="H45" i="1"/>
  <c r="G45" i="1"/>
  <c r="E45" i="1"/>
  <c r="J45" i="1" s="1"/>
  <c r="D45" i="1"/>
  <c r="K45" i="1" s="1"/>
  <c r="C45" i="1"/>
  <c r="B45" i="1"/>
  <c r="F45" i="1" s="1"/>
  <c r="A45" i="1"/>
  <c r="K44" i="1"/>
  <c r="J44" i="1"/>
  <c r="E44" i="1"/>
  <c r="I44" i="1" s="1"/>
  <c r="D44" i="1"/>
  <c r="C44" i="1"/>
  <c r="B44" i="1"/>
  <c r="H44" i="1" s="1"/>
  <c r="A44" i="1"/>
  <c r="Q43" i="1"/>
  <c r="P43" i="1"/>
  <c r="H43" i="1"/>
  <c r="G43" i="1"/>
  <c r="E43" i="1"/>
  <c r="J43" i="1" s="1"/>
  <c r="D43" i="1"/>
  <c r="K43" i="1" s="1"/>
  <c r="C43" i="1"/>
  <c r="B43" i="1"/>
  <c r="A43" i="1"/>
  <c r="Q42" i="1"/>
  <c r="P42" i="1"/>
  <c r="H42" i="1"/>
  <c r="E42" i="1"/>
  <c r="J42" i="1" s="1"/>
  <c r="D42" i="1"/>
  <c r="K42" i="1" s="1"/>
  <c r="C42" i="1"/>
  <c r="B42" i="1"/>
  <c r="A42" i="1"/>
  <c r="Q41" i="1"/>
  <c r="P41" i="1"/>
  <c r="I41" i="1"/>
  <c r="H41" i="1"/>
  <c r="G41" i="1"/>
  <c r="F41" i="1"/>
  <c r="E41" i="1"/>
  <c r="D41" i="1"/>
  <c r="K41" i="1" s="1"/>
  <c r="C41" i="1"/>
  <c r="B41" i="1"/>
  <c r="A41" i="1"/>
  <c r="Q40" i="1"/>
  <c r="P40" i="1"/>
  <c r="E40" i="1"/>
  <c r="D40" i="1"/>
  <c r="K40" i="1" s="1"/>
  <c r="C40" i="1"/>
  <c r="B40" i="1"/>
  <c r="A40" i="1"/>
  <c r="Q39" i="1"/>
  <c r="P39" i="1"/>
  <c r="K39" i="1"/>
  <c r="E39" i="1"/>
  <c r="D39" i="1"/>
  <c r="C39" i="1"/>
  <c r="B39" i="1"/>
  <c r="A39" i="1"/>
  <c r="Q38" i="1"/>
  <c r="P38" i="1"/>
  <c r="G38" i="1"/>
  <c r="F38" i="1"/>
  <c r="E38" i="1"/>
  <c r="D38" i="1"/>
  <c r="C38" i="1"/>
  <c r="B38" i="1"/>
  <c r="H38" i="1" s="1"/>
  <c r="A38" i="1"/>
  <c r="I37" i="1"/>
  <c r="G37" i="1"/>
  <c r="E37" i="1"/>
  <c r="D37" i="1"/>
  <c r="K37" i="1" s="1"/>
  <c r="C37" i="1"/>
  <c r="B37" i="1"/>
  <c r="H37" i="1" s="1"/>
  <c r="A37" i="1"/>
  <c r="Q36" i="1"/>
  <c r="P36" i="1"/>
  <c r="K36" i="1"/>
  <c r="J36" i="1"/>
  <c r="E36" i="1"/>
  <c r="I36" i="1" s="1"/>
  <c r="D36" i="1"/>
  <c r="C36" i="1"/>
  <c r="B36" i="1"/>
  <c r="A36" i="1"/>
  <c r="Q35" i="1"/>
  <c r="P35" i="1"/>
  <c r="K35" i="1"/>
  <c r="I35" i="1"/>
  <c r="H35" i="1"/>
  <c r="G35" i="1"/>
  <c r="F35" i="1"/>
  <c r="E35" i="1"/>
  <c r="D35" i="1"/>
  <c r="J35" i="1" s="1"/>
  <c r="C35" i="1"/>
  <c r="B35" i="1"/>
  <c r="A35" i="1"/>
  <c r="Q34" i="1"/>
  <c r="P34" i="1"/>
  <c r="J34" i="1"/>
  <c r="E34" i="1"/>
  <c r="I34" i="1" s="1"/>
  <c r="D34" i="1"/>
  <c r="K34" i="1" s="1"/>
  <c r="C34" i="1"/>
  <c r="B34" i="1"/>
  <c r="G34" i="1" s="1"/>
  <c r="A34" i="1"/>
  <c r="Q33" i="1"/>
  <c r="P33" i="1"/>
  <c r="K33" i="1"/>
  <c r="H33" i="1"/>
  <c r="E33" i="1"/>
  <c r="D33" i="1"/>
  <c r="C33" i="1"/>
  <c r="B33" i="1"/>
  <c r="G33" i="1" s="1"/>
  <c r="A33" i="1"/>
  <c r="Q32" i="1"/>
  <c r="P32" i="1"/>
  <c r="F32" i="1"/>
  <c r="E32" i="1"/>
  <c r="D32" i="1"/>
  <c r="I32" i="1" s="1"/>
  <c r="C32" i="1"/>
  <c r="B32" i="1"/>
  <c r="H32" i="1" s="1"/>
  <c r="A32" i="1"/>
  <c r="Q31" i="1"/>
  <c r="P31" i="1"/>
  <c r="K31" i="1"/>
  <c r="J31" i="1"/>
  <c r="E31" i="1"/>
  <c r="I31" i="1" s="1"/>
  <c r="D31" i="1"/>
  <c r="C31" i="1"/>
  <c r="B31" i="1"/>
  <c r="G31" i="1" s="1"/>
  <c r="A31" i="1"/>
  <c r="K30" i="1"/>
  <c r="E30" i="1"/>
  <c r="I30" i="1" s="1"/>
  <c r="D30" i="1"/>
  <c r="C30" i="1"/>
  <c r="B30" i="1"/>
  <c r="H30" i="1" s="1"/>
  <c r="A30" i="1"/>
  <c r="Q29" i="1"/>
  <c r="P29" i="1"/>
  <c r="H29" i="1"/>
  <c r="G29" i="1"/>
  <c r="F29" i="1"/>
  <c r="E29" i="1"/>
  <c r="D29" i="1"/>
  <c r="K29" i="1" s="1"/>
  <c r="C29" i="1"/>
  <c r="B29" i="1"/>
  <c r="A29" i="1"/>
  <c r="Q28" i="1"/>
  <c r="P28" i="1"/>
  <c r="H28" i="1"/>
  <c r="E28" i="1"/>
  <c r="D28" i="1"/>
  <c r="K28" i="1" s="1"/>
  <c r="C28" i="1"/>
  <c r="B28" i="1"/>
  <c r="A28" i="1"/>
  <c r="Q27" i="1"/>
  <c r="P27" i="1"/>
  <c r="K27" i="1"/>
  <c r="H27" i="1"/>
  <c r="E27" i="1"/>
  <c r="D27" i="1"/>
  <c r="C27" i="1"/>
  <c r="B27" i="1"/>
  <c r="A27" i="1"/>
  <c r="Q26" i="1"/>
  <c r="P26" i="1"/>
  <c r="J26" i="1"/>
  <c r="I26" i="1"/>
  <c r="F26" i="1"/>
  <c r="E26" i="1"/>
  <c r="D26" i="1"/>
  <c r="K26" i="1" s="1"/>
  <c r="C26" i="1"/>
  <c r="B26" i="1"/>
  <c r="H26" i="1" s="1"/>
  <c r="A26" i="1"/>
  <c r="Q25" i="1"/>
  <c r="P25" i="1"/>
  <c r="K25" i="1"/>
  <c r="H25" i="1"/>
  <c r="E25" i="1"/>
  <c r="J25" i="1" s="1"/>
  <c r="D25" i="1"/>
  <c r="C25" i="1"/>
  <c r="B25" i="1"/>
  <c r="G25" i="1" s="1"/>
  <c r="A25" i="1"/>
  <c r="Q24" i="1"/>
  <c r="P24" i="1"/>
  <c r="E24" i="1"/>
  <c r="D24" i="1"/>
  <c r="J24" i="1" s="1"/>
  <c r="C24" i="1"/>
  <c r="B24" i="1"/>
  <c r="G24" i="1" s="1"/>
  <c r="A24" i="1"/>
  <c r="H23" i="1"/>
  <c r="F23" i="1"/>
  <c r="E23" i="1"/>
  <c r="D23" i="1"/>
  <c r="K23" i="1" s="1"/>
  <c r="C23" i="1"/>
  <c r="B23" i="1"/>
  <c r="A23" i="1"/>
  <c r="Q22" i="1"/>
  <c r="P22" i="1"/>
  <c r="E22" i="1"/>
  <c r="I22" i="1" s="1"/>
  <c r="D22" i="1"/>
  <c r="K22" i="1" s="1"/>
  <c r="C22" i="1"/>
  <c r="B22" i="1"/>
  <c r="G22" i="1" s="1"/>
  <c r="A22" i="1"/>
  <c r="Q21" i="1"/>
  <c r="P21" i="1"/>
  <c r="K21" i="1"/>
  <c r="G21" i="1"/>
  <c r="E21" i="1"/>
  <c r="J21" i="1" s="1"/>
  <c r="D21" i="1"/>
  <c r="C21" i="1"/>
  <c r="B21" i="1"/>
  <c r="A21" i="1"/>
  <c r="Q20" i="1"/>
  <c r="P20" i="1"/>
  <c r="E20" i="1"/>
  <c r="D20" i="1"/>
  <c r="K20" i="1" s="1"/>
  <c r="C20" i="1"/>
  <c r="B20" i="1"/>
  <c r="H20" i="1" s="1"/>
  <c r="A20" i="1"/>
  <c r="Q19" i="1"/>
  <c r="P19" i="1"/>
  <c r="K19" i="1"/>
  <c r="I19" i="1"/>
  <c r="H19" i="1"/>
  <c r="G19" i="1"/>
  <c r="F19" i="1"/>
  <c r="E19" i="1"/>
  <c r="J19" i="1" s="1"/>
  <c r="D19" i="1"/>
  <c r="C19" i="1"/>
  <c r="B19" i="1"/>
  <c r="A19" i="1"/>
  <c r="Q18" i="1"/>
  <c r="P18" i="1"/>
  <c r="K18" i="1"/>
  <c r="J18" i="1"/>
  <c r="H18" i="1"/>
  <c r="F18" i="1"/>
  <c r="E18" i="1"/>
  <c r="D18" i="1"/>
  <c r="I18" i="1" s="1"/>
  <c r="C18" i="1"/>
  <c r="B18" i="1"/>
  <c r="G18" i="1" s="1"/>
  <c r="A18" i="1"/>
  <c r="Q17" i="1"/>
  <c r="P17" i="1"/>
  <c r="E17" i="1"/>
  <c r="J17" i="1" s="1"/>
  <c r="D17" i="1"/>
  <c r="K17" i="1" s="1"/>
  <c r="C17" i="1"/>
  <c r="B17" i="1"/>
  <c r="H17" i="1" s="1"/>
  <c r="A17" i="1"/>
  <c r="K16" i="1"/>
  <c r="H16" i="1"/>
  <c r="G16" i="1"/>
  <c r="F16" i="1"/>
  <c r="E16" i="1"/>
  <c r="I16" i="1" s="1"/>
  <c r="D16" i="1"/>
  <c r="C16" i="1"/>
  <c r="B16" i="1"/>
  <c r="A16" i="1"/>
  <c r="Q15" i="1"/>
  <c r="P15" i="1"/>
  <c r="G15" i="1"/>
  <c r="F15" i="1"/>
  <c r="E15" i="1"/>
  <c r="J15" i="1" s="1"/>
  <c r="D15" i="1"/>
  <c r="K15" i="1" s="1"/>
  <c r="C15" i="1"/>
  <c r="B15" i="1"/>
  <c r="H15" i="1" s="1"/>
  <c r="A15" i="1"/>
  <c r="Q14" i="1"/>
  <c r="P14" i="1"/>
  <c r="K14" i="1"/>
  <c r="H14" i="1"/>
  <c r="G14" i="1"/>
  <c r="F14" i="1"/>
  <c r="E14" i="1"/>
  <c r="J14" i="1" s="1"/>
  <c r="D14" i="1"/>
  <c r="C14" i="1"/>
  <c r="B14" i="1"/>
  <c r="A14" i="1"/>
  <c r="Q13" i="1"/>
  <c r="P13" i="1"/>
  <c r="K13" i="1"/>
  <c r="I13" i="1"/>
  <c r="H13" i="1"/>
  <c r="G13" i="1"/>
  <c r="F13" i="1"/>
  <c r="E13" i="1"/>
  <c r="J13" i="1" s="1"/>
  <c r="D13" i="1"/>
  <c r="C13" i="1"/>
  <c r="B13" i="1"/>
  <c r="A13" i="1"/>
  <c r="Q12" i="1"/>
  <c r="P12" i="1"/>
  <c r="J12" i="1"/>
  <c r="I12" i="1"/>
  <c r="H12" i="1"/>
  <c r="E12" i="1"/>
  <c r="D12" i="1"/>
  <c r="K12" i="1" s="1"/>
  <c r="C12" i="1"/>
  <c r="B12" i="1"/>
  <c r="G12" i="1" s="1"/>
  <c r="A12" i="1"/>
  <c r="Q11" i="1"/>
  <c r="P11" i="1"/>
  <c r="K11" i="1"/>
  <c r="J11" i="1"/>
  <c r="I11" i="1"/>
  <c r="E11" i="1"/>
  <c r="D11" i="1"/>
  <c r="C11" i="1"/>
  <c r="B11" i="1"/>
  <c r="H11" i="1" s="1"/>
  <c r="A11" i="1"/>
  <c r="Q10" i="1"/>
  <c r="P10" i="1"/>
  <c r="K10" i="1"/>
  <c r="J10" i="1"/>
  <c r="I10" i="1"/>
  <c r="E10" i="1"/>
  <c r="D10" i="1"/>
  <c r="C10" i="1"/>
  <c r="B10" i="1"/>
  <c r="H10" i="1" s="1"/>
  <c r="A10" i="1"/>
  <c r="E9" i="1"/>
  <c r="J9" i="1" s="1"/>
  <c r="D9" i="1"/>
  <c r="K9" i="1" s="1"/>
  <c r="C9" i="1"/>
  <c r="B9" i="1"/>
  <c r="H9" i="1" s="1"/>
  <c r="A9" i="1"/>
  <c r="Q8" i="1"/>
  <c r="P8" i="1"/>
  <c r="H8" i="1"/>
  <c r="G8" i="1"/>
  <c r="F8" i="1"/>
  <c r="E8" i="1"/>
  <c r="J8" i="1" s="1"/>
  <c r="D8" i="1"/>
  <c r="K8" i="1" s="1"/>
  <c r="C8" i="1"/>
  <c r="B8" i="1"/>
  <c r="A8" i="1"/>
  <c r="Q7" i="1"/>
  <c r="P7" i="1"/>
  <c r="I7" i="1"/>
  <c r="H7" i="1"/>
  <c r="G7" i="1"/>
  <c r="F7" i="1"/>
  <c r="E7" i="1"/>
  <c r="J7" i="1" s="1"/>
  <c r="D7" i="1"/>
  <c r="K7" i="1" s="1"/>
  <c r="C7" i="1"/>
  <c r="B7" i="1"/>
  <c r="A7" i="1"/>
  <c r="Q6" i="1"/>
  <c r="P6" i="1"/>
  <c r="J6" i="1"/>
  <c r="I6" i="1"/>
  <c r="H6" i="1"/>
  <c r="G6" i="1"/>
  <c r="E6" i="1"/>
  <c r="D6" i="1"/>
  <c r="K6" i="1" s="1"/>
  <c r="C6" i="1"/>
  <c r="B6" i="1"/>
  <c r="F6" i="1" s="1"/>
  <c r="A6" i="1"/>
  <c r="Q5" i="1"/>
  <c r="P5" i="1"/>
  <c r="K5" i="1"/>
  <c r="J5" i="1"/>
  <c r="I5" i="1"/>
  <c r="H5" i="1"/>
  <c r="G5" i="1"/>
  <c r="E5" i="1"/>
  <c r="D5" i="1"/>
  <c r="C5" i="1"/>
  <c r="B5" i="1"/>
  <c r="F5" i="1" s="1"/>
  <c r="A5" i="1"/>
  <c r="Q4" i="1"/>
  <c r="P4" i="1"/>
  <c r="K4" i="1"/>
  <c r="J4" i="1"/>
  <c r="I4" i="1"/>
  <c r="H4" i="1"/>
  <c r="E4" i="1"/>
  <c r="D4" i="1"/>
  <c r="C4" i="1"/>
  <c r="B4" i="1"/>
  <c r="G4" i="1" s="1"/>
  <c r="A4" i="1"/>
  <c r="Q3" i="1"/>
  <c r="P3" i="1"/>
  <c r="K3" i="1"/>
  <c r="J3" i="1"/>
  <c r="I3" i="1"/>
  <c r="E3" i="1"/>
  <c r="D3" i="1"/>
  <c r="C3" i="1"/>
  <c r="B3" i="1"/>
  <c r="H3" i="1" s="1"/>
  <c r="A3" i="1"/>
  <c r="Q2" i="1"/>
  <c r="P2" i="1"/>
  <c r="J2" i="1"/>
  <c r="E2" i="1"/>
  <c r="I2" i="1" s="1"/>
  <c r="D2" i="1"/>
  <c r="K2" i="1" s="1"/>
  <c r="C2" i="1"/>
  <c r="B2" i="1"/>
  <c r="H2" i="1" s="1"/>
  <c r="A2" i="1"/>
  <c r="H1" i="1"/>
  <c r="E1" i="1"/>
  <c r="F1" i="1" s="1"/>
  <c r="D1" i="1"/>
  <c r="K1" i="1" s="1"/>
  <c r="C1" i="1"/>
  <c r="B1" i="1"/>
  <c r="A1" i="1"/>
  <c r="O14" i="1" l="1"/>
  <c r="N17" i="1"/>
  <c r="J20" i="1"/>
  <c r="H22" i="1"/>
  <c r="K24" i="1"/>
  <c r="G27" i="1"/>
  <c r="J27" i="1"/>
  <c r="F28" i="1"/>
  <c r="I29" i="1"/>
  <c r="I40" i="1"/>
  <c r="F21" i="1"/>
  <c r="J22" i="1"/>
  <c r="J23" i="1"/>
  <c r="F27" i="1"/>
  <c r="J30" i="1"/>
  <c r="H31" i="1"/>
  <c r="J40" i="1"/>
  <c r="I50" i="1"/>
  <c r="K50" i="1"/>
  <c r="I58" i="1"/>
  <c r="K58" i="1"/>
  <c r="I66" i="1"/>
  <c r="K66" i="1"/>
  <c r="I74" i="1"/>
  <c r="K74" i="1"/>
  <c r="G36" i="1"/>
  <c r="F36" i="1"/>
  <c r="M6" i="1" s="1"/>
  <c r="R6" i="1" s="1"/>
  <c r="G39" i="1"/>
  <c r="G1" i="1"/>
  <c r="O2" i="1"/>
  <c r="G9" i="1"/>
  <c r="G17" i="1"/>
  <c r="J1" i="1"/>
  <c r="G2" i="1"/>
  <c r="N8" i="1" s="1"/>
  <c r="F3" i="1"/>
  <c r="M2" i="1" s="1"/>
  <c r="I8" i="1"/>
  <c r="I14" i="1"/>
  <c r="J16" i="1"/>
  <c r="H21" i="1"/>
  <c r="G23" i="1"/>
  <c r="I25" i="1"/>
  <c r="I27" i="1"/>
  <c r="I28" i="1"/>
  <c r="M36" i="1" s="1"/>
  <c r="F9" i="1"/>
  <c r="M32" i="1" s="1"/>
  <c r="R32" i="1" s="1"/>
  <c r="O35" i="1"/>
  <c r="M35" i="1"/>
  <c r="O33" i="1"/>
  <c r="M39" i="1"/>
  <c r="M33" i="1"/>
  <c r="M21" i="1"/>
  <c r="N18" i="1"/>
  <c r="O42" i="1"/>
  <c r="I1" i="1"/>
  <c r="F2" i="1"/>
  <c r="M8" i="1" s="1"/>
  <c r="G3" i="1"/>
  <c r="N2" i="1" s="1"/>
  <c r="F4" i="1"/>
  <c r="I9" i="1"/>
  <c r="F10" i="1"/>
  <c r="M25" i="1" s="1"/>
  <c r="R25" i="1" s="1"/>
  <c r="I15" i="1"/>
  <c r="I17" i="1"/>
  <c r="F20" i="1"/>
  <c r="I21" i="1"/>
  <c r="O22" i="1"/>
  <c r="F24" i="1"/>
  <c r="M18" i="1" s="1"/>
  <c r="R18" i="1" s="1"/>
  <c r="G28" i="1"/>
  <c r="N32" i="1" s="1"/>
  <c r="J29" i="1"/>
  <c r="G30" i="1"/>
  <c r="F30" i="1"/>
  <c r="F31" i="1"/>
  <c r="O5" i="1"/>
  <c r="N6" i="1"/>
  <c r="G10" i="1"/>
  <c r="F11" i="1"/>
  <c r="G20" i="1"/>
  <c r="I23" i="1"/>
  <c r="H24" i="1"/>
  <c r="F25" i="1"/>
  <c r="N27" i="1"/>
  <c r="K32" i="1"/>
  <c r="J32" i="1"/>
  <c r="F33" i="1"/>
  <c r="M42" i="1" s="1"/>
  <c r="J33" i="1"/>
  <c r="I33" i="1"/>
  <c r="H39" i="1"/>
  <c r="F39" i="1"/>
  <c r="J39" i="1"/>
  <c r="I39" i="1"/>
  <c r="G40" i="1"/>
  <c r="N22" i="1" s="1"/>
  <c r="F40" i="1"/>
  <c r="H40" i="1"/>
  <c r="O6" i="1"/>
  <c r="G11" i="1"/>
  <c r="F12" i="1"/>
  <c r="M27" i="1" s="1"/>
  <c r="R27" i="1" s="1"/>
  <c r="O12" i="1"/>
  <c r="N13" i="1"/>
  <c r="F17" i="1"/>
  <c r="M4" i="1" s="1"/>
  <c r="F22" i="1"/>
  <c r="M22" i="1" s="1"/>
  <c r="R22" i="1" s="1"/>
  <c r="I24" i="1"/>
  <c r="N25" i="1"/>
  <c r="G26" i="1"/>
  <c r="O27" i="1"/>
  <c r="J28" i="1"/>
  <c r="H36" i="1"/>
  <c r="O13" i="1"/>
  <c r="N14" i="1"/>
  <c r="I20" i="1"/>
  <c r="O21" i="1"/>
  <c r="F34" i="1"/>
  <c r="H34" i="1"/>
  <c r="O4" i="1" s="1"/>
  <c r="I38" i="1"/>
  <c r="K38" i="1"/>
  <c r="O10" i="1" s="1"/>
  <c r="J38" i="1"/>
  <c r="N10" i="1" s="1"/>
  <c r="F42" i="1"/>
  <c r="I45" i="1"/>
  <c r="F46" i="1"/>
  <c r="G51" i="1"/>
  <c r="N39" i="1" s="1"/>
  <c r="I53" i="1"/>
  <c r="F54" i="1"/>
  <c r="G59" i="1"/>
  <c r="I61" i="1"/>
  <c r="F62" i="1"/>
  <c r="G67" i="1"/>
  <c r="N33" i="1" s="1"/>
  <c r="I69" i="1"/>
  <c r="F70" i="1"/>
  <c r="G75" i="1"/>
  <c r="N4" i="1" s="1"/>
  <c r="F37" i="1"/>
  <c r="G42" i="1"/>
  <c r="F43" i="1"/>
  <c r="G46" i="1"/>
  <c r="I48" i="1"/>
  <c r="F49" i="1"/>
  <c r="G54" i="1"/>
  <c r="N3" i="1" s="1"/>
  <c r="I56" i="1"/>
  <c r="F57" i="1"/>
  <c r="G62" i="1"/>
  <c r="N21" i="1" s="1"/>
  <c r="I64" i="1"/>
  <c r="F65" i="1"/>
  <c r="G70" i="1"/>
  <c r="N42" i="1" s="1"/>
  <c r="I72" i="1"/>
  <c r="F73" i="1"/>
  <c r="K79" i="1"/>
  <c r="J79" i="1"/>
  <c r="J88" i="1"/>
  <c r="H93" i="1"/>
  <c r="O8" i="1" s="1"/>
  <c r="G93" i="1"/>
  <c r="F44" i="1"/>
  <c r="G49" i="1"/>
  <c r="N43" i="1" s="1"/>
  <c r="I51" i="1"/>
  <c r="F52" i="1"/>
  <c r="G57" i="1"/>
  <c r="I59" i="1"/>
  <c r="M14" i="1" s="1"/>
  <c r="R14" i="1" s="1"/>
  <c r="F60" i="1"/>
  <c r="G65" i="1"/>
  <c r="I67" i="1"/>
  <c r="F68" i="1"/>
  <c r="G73" i="1"/>
  <c r="I75" i="1"/>
  <c r="F76" i="1"/>
  <c r="H81" i="1"/>
  <c r="O18" i="1" s="1"/>
  <c r="G81" i="1"/>
  <c r="D80" i="1"/>
  <c r="K80" i="1" s="1"/>
  <c r="O20" i="1" s="1"/>
  <c r="B80" i="1"/>
  <c r="D84" i="1"/>
  <c r="K84" i="1" s="1"/>
  <c r="O24" i="1" s="1"/>
  <c r="B84" i="1"/>
  <c r="D88" i="1"/>
  <c r="B88" i="1"/>
  <c r="D92" i="1"/>
  <c r="K92" i="1" s="1"/>
  <c r="O3" i="1" s="1"/>
  <c r="B92" i="1"/>
  <c r="D96" i="1"/>
  <c r="K96" i="1" s="1"/>
  <c r="O32" i="1" s="1"/>
  <c r="B96" i="1"/>
  <c r="J41" i="1"/>
  <c r="I42" i="1"/>
  <c r="G44" i="1"/>
  <c r="I46" i="1"/>
  <c r="F47" i="1"/>
  <c r="J51" i="1"/>
  <c r="G52" i="1"/>
  <c r="I54" i="1"/>
  <c r="F55" i="1"/>
  <c r="M5" i="1" s="1"/>
  <c r="R5" i="1" s="1"/>
  <c r="J59" i="1"/>
  <c r="G60" i="1"/>
  <c r="I62" i="1"/>
  <c r="F63" i="1"/>
  <c r="J67" i="1"/>
  <c r="G68" i="1"/>
  <c r="I70" i="1"/>
  <c r="F71" i="1"/>
  <c r="J75" i="1"/>
  <c r="G76" i="1"/>
  <c r="F79" i="1"/>
  <c r="M17" i="1" s="1"/>
  <c r="R17" i="1" s="1"/>
  <c r="J96" i="1"/>
  <c r="I43" i="1"/>
  <c r="G47" i="1"/>
  <c r="I49" i="1"/>
  <c r="F50" i="1"/>
  <c r="K51" i="1"/>
  <c r="G55" i="1"/>
  <c r="N5" i="1" s="1"/>
  <c r="I57" i="1"/>
  <c r="F58" i="1"/>
  <c r="M10" i="1" s="1"/>
  <c r="R10" i="1" s="1"/>
  <c r="G63" i="1"/>
  <c r="N20" i="1" s="1"/>
  <c r="I65" i="1"/>
  <c r="F66" i="1"/>
  <c r="G71" i="1"/>
  <c r="I73" i="1"/>
  <c r="F74" i="1"/>
  <c r="I77" i="1"/>
  <c r="M13" i="1" s="1"/>
  <c r="R13" i="1" s="1"/>
  <c r="H79" i="1"/>
  <c r="O17" i="1" s="1"/>
  <c r="H89" i="1"/>
  <c r="O39" i="1" s="1"/>
  <c r="G89" i="1"/>
  <c r="I96" i="1"/>
  <c r="G32" i="1"/>
  <c r="J37" i="1"/>
  <c r="F77" i="1"/>
  <c r="J87" i="1"/>
  <c r="F93" i="1"/>
  <c r="J92" i="1"/>
  <c r="H97" i="1"/>
  <c r="G97" i="1"/>
  <c r="N35" i="1" s="1"/>
  <c r="D78" i="1"/>
  <c r="K78" i="1" s="1"/>
  <c r="B78" i="1"/>
  <c r="B82" i="1"/>
  <c r="E82" i="1"/>
  <c r="D82" i="1"/>
  <c r="E86" i="1"/>
  <c r="D86" i="1"/>
  <c r="K86" i="1" s="1"/>
  <c r="O34" i="1" s="1"/>
  <c r="B86" i="1"/>
  <c r="B90" i="1"/>
  <c r="E90" i="1"/>
  <c r="D90" i="1"/>
  <c r="K90" i="1" s="1"/>
  <c r="O41" i="1" s="1"/>
  <c r="E94" i="1"/>
  <c r="D94" i="1"/>
  <c r="K94" i="1" s="1"/>
  <c r="O15" i="1" s="1"/>
  <c r="B94" i="1"/>
  <c r="J80" i="1"/>
  <c r="K83" i="1"/>
  <c r="O25" i="1" s="1"/>
  <c r="J83" i="1"/>
  <c r="H85" i="1"/>
  <c r="O36" i="1" s="1"/>
  <c r="G85" i="1"/>
  <c r="N36" i="1" s="1"/>
  <c r="J95" i="1"/>
  <c r="I91" i="1"/>
  <c r="G1" i="4"/>
  <c r="H4" i="4"/>
  <c r="G10" i="4"/>
  <c r="J10" i="4"/>
  <c r="F87" i="1"/>
  <c r="F95" i="1"/>
  <c r="H1" i="4"/>
  <c r="G9" i="4"/>
  <c r="F9" i="4"/>
  <c r="I1" i="4"/>
  <c r="F2" i="4"/>
  <c r="F6" i="4"/>
  <c r="K9" i="4"/>
  <c r="J9" i="4"/>
  <c r="J5" i="4"/>
  <c r="H5" i="4"/>
  <c r="F5" i="4"/>
  <c r="K14" i="4"/>
  <c r="J14" i="4"/>
  <c r="I14" i="4"/>
  <c r="H15" i="4"/>
  <c r="G15" i="4"/>
  <c r="I87" i="1"/>
  <c r="I95" i="1"/>
  <c r="I2" i="4"/>
  <c r="J3" i="4"/>
  <c r="G5" i="4"/>
  <c r="K7" i="4"/>
  <c r="J7" i="4"/>
  <c r="I7" i="4"/>
  <c r="K12" i="4"/>
  <c r="J12" i="4"/>
  <c r="G12" i="4"/>
  <c r="F12" i="4"/>
  <c r="H17" i="4"/>
  <c r="G17" i="4"/>
  <c r="F83" i="1"/>
  <c r="F91" i="1"/>
  <c r="F3" i="4"/>
  <c r="I5" i="4"/>
  <c r="K16" i="4"/>
  <c r="J16" i="4"/>
  <c r="I21" i="4"/>
  <c r="G21" i="4"/>
  <c r="J21" i="4"/>
  <c r="H8" i="4"/>
  <c r="G8" i="4"/>
  <c r="H10" i="4"/>
  <c r="I12" i="4"/>
  <c r="F15" i="4"/>
  <c r="I16" i="4"/>
  <c r="G4" i="4"/>
  <c r="K8" i="4"/>
  <c r="I8" i="4"/>
  <c r="F19" i="4"/>
  <c r="G22" i="4"/>
  <c r="I25" i="4"/>
  <c r="F26" i="4"/>
  <c r="J28" i="4"/>
  <c r="G31" i="4"/>
  <c r="I11" i="4"/>
  <c r="F16" i="4"/>
  <c r="I18" i="4"/>
  <c r="G19" i="4"/>
  <c r="H22" i="4"/>
  <c r="F23" i="4"/>
  <c r="J25" i="4"/>
  <c r="G26" i="4"/>
  <c r="I29" i="4"/>
  <c r="F30" i="4"/>
  <c r="I31" i="4"/>
  <c r="D33" i="4"/>
  <c r="B33" i="4"/>
  <c r="F13" i="4"/>
  <c r="I15" i="4"/>
  <c r="F20" i="4"/>
  <c r="H26" i="4"/>
  <c r="F27" i="4"/>
  <c r="H32" i="4"/>
  <c r="F32" i="4"/>
  <c r="J33" i="4"/>
  <c r="F10" i="4"/>
  <c r="J19" i="4"/>
  <c r="F21" i="4"/>
  <c r="G24" i="4"/>
  <c r="F28" i="4"/>
  <c r="J23" i="4"/>
  <c r="G28" i="4"/>
  <c r="J30" i="4"/>
  <c r="L34" i="9"/>
  <c r="K31" i="4"/>
  <c r="G32" i="4"/>
  <c r="G34" i="4"/>
  <c r="J35" i="4"/>
  <c r="I35" i="4"/>
  <c r="F31" i="4"/>
  <c r="L15" i="9"/>
  <c r="L31" i="9"/>
  <c r="G36" i="4"/>
  <c r="L7" i="9"/>
  <c r="L23" i="9"/>
  <c r="L39" i="9"/>
  <c r="R4" i="1" l="1"/>
  <c r="M15" i="1"/>
  <c r="M12" i="1"/>
  <c r="R12" i="1" s="1"/>
  <c r="R8" i="1"/>
  <c r="N12" i="1"/>
  <c r="N28" i="1"/>
  <c r="M31" i="1"/>
  <c r="R36" i="1"/>
  <c r="R2" i="1"/>
  <c r="N41" i="1"/>
  <c r="R42" i="1"/>
  <c r="R21" i="1"/>
  <c r="F78" i="1"/>
  <c r="H78" i="1"/>
  <c r="G78" i="1"/>
  <c r="N11" i="1" s="1"/>
  <c r="H88" i="1"/>
  <c r="O38" i="1" s="1"/>
  <c r="G88" i="1"/>
  <c r="N38" i="1" s="1"/>
  <c r="F88" i="1"/>
  <c r="M38" i="1" s="1"/>
  <c r="R38" i="1" s="1"/>
  <c r="H90" i="1"/>
  <c r="O40" i="1" s="1"/>
  <c r="F90" i="1"/>
  <c r="M40" i="1" s="1"/>
  <c r="G90" i="1"/>
  <c r="N40" i="1" s="1"/>
  <c r="K88" i="1"/>
  <c r="O43" i="1" s="1"/>
  <c r="I88" i="1"/>
  <c r="M43" i="1" s="1"/>
  <c r="R43" i="1" s="1"/>
  <c r="I78" i="1"/>
  <c r="J78" i="1"/>
  <c r="G33" i="4"/>
  <c r="F33" i="4"/>
  <c r="H33" i="4"/>
  <c r="K33" i="4"/>
  <c r="I33" i="4"/>
  <c r="K82" i="1"/>
  <c r="O29" i="1" s="1"/>
  <c r="I80" i="1"/>
  <c r="M20" i="1" s="1"/>
  <c r="R20" i="1" s="1"/>
  <c r="F94" i="1"/>
  <c r="H94" i="1"/>
  <c r="G94" i="1"/>
  <c r="J86" i="1"/>
  <c r="N34" i="1" s="1"/>
  <c r="I86" i="1"/>
  <c r="M34" i="1" s="1"/>
  <c r="R34" i="1" s="1"/>
  <c r="H96" i="1"/>
  <c r="G96" i="1"/>
  <c r="F96" i="1"/>
  <c r="H80" i="1"/>
  <c r="O19" i="1" s="1"/>
  <c r="G80" i="1"/>
  <c r="N19" i="1" s="1"/>
  <c r="F80" i="1"/>
  <c r="M19" i="1" s="1"/>
  <c r="I92" i="1"/>
  <c r="M3" i="1" s="1"/>
  <c r="R3" i="1" s="1"/>
  <c r="J94" i="1"/>
  <c r="N15" i="1" s="1"/>
  <c r="I94" i="1"/>
  <c r="J82" i="1"/>
  <c r="N29" i="1" s="1"/>
  <c r="I82" i="1"/>
  <c r="M29" i="1" s="1"/>
  <c r="R29" i="1" s="1"/>
  <c r="J84" i="1"/>
  <c r="N24" i="1" s="1"/>
  <c r="H92" i="1"/>
  <c r="O7" i="1" s="1"/>
  <c r="G92" i="1"/>
  <c r="N7" i="1" s="1"/>
  <c r="F92" i="1"/>
  <c r="M7" i="1" s="1"/>
  <c r="R7" i="1" s="1"/>
  <c r="S7" i="1" s="1"/>
  <c r="R35" i="1"/>
  <c r="F86" i="1"/>
  <c r="H86" i="1"/>
  <c r="O31" i="1" s="1"/>
  <c r="G86" i="1"/>
  <c r="N31" i="1" s="1"/>
  <c r="H84" i="1"/>
  <c r="O28" i="1" s="1"/>
  <c r="G84" i="1"/>
  <c r="F84" i="1"/>
  <c r="M28" i="1" s="1"/>
  <c r="R39" i="1"/>
  <c r="H82" i="1"/>
  <c r="O26" i="1" s="1"/>
  <c r="F82" i="1"/>
  <c r="M26" i="1" s="1"/>
  <c r="R26" i="1" s="1"/>
  <c r="G82" i="1"/>
  <c r="N26" i="1" s="1"/>
  <c r="I84" i="1"/>
  <c r="M24" i="1" s="1"/>
  <c r="R24" i="1" s="1"/>
  <c r="J90" i="1"/>
  <c r="I90" i="1"/>
  <c r="M41" i="1" s="1"/>
  <c r="R41" i="1" s="1"/>
  <c r="R33" i="1"/>
  <c r="S3" i="1" l="1"/>
  <c r="S34" i="1"/>
  <c r="S2" i="1"/>
  <c r="O11" i="1"/>
  <c r="R15" i="1"/>
  <c r="M11" i="1"/>
  <c r="R11" i="1" s="1"/>
  <c r="S5" i="1"/>
  <c r="R31" i="1"/>
  <c r="S35" i="1" s="1"/>
  <c r="R40" i="1"/>
  <c r="S40" i="1" s="1"/>
  <c r="S21" i="1"/>
  <c r="S8" i="1"/>
  <c r="R28" i="1"/>
  <c r="S28" i="1" s="1"/>
  <c r="R19" i="1"/>
  <c r="S6" i="1"/>
  <c r="S4" i="1"/>
  <c r="S36" i="1"/>
  <c r="S11" i="1" l="1"/>
  <c r="S14" i="1"/>
  <c r="S10" i="1"/>
  <c r="S13" i="1"/>
  <c r="S29" i="1"/>
  <c r="S33" i="1"/>
  <c r="S43" i="1"/>
  <c r="U8" i="1"/>
  <c r="U3" i="1"/>
  <c r="U2" i="1"/>
  <c r="U7" i="1"/>
  <c r="U4" i="1"/>
  <c r="U6" i="1"/>
  <c r="U5" i="1"/>
  <c r="S27" i="1"/>
  <c r="S12" i="1"/>
  <c r="S39" i="1"/>
  <c r="S42" i="1"/>
  <c r="S25" i="1"/>
  <c r="S26" i="1"/>
  <c r="S31" i="1"/>
  <c r="S32" i="1"/>
  <c r="S41" i="1"/>
  <c r="S24" i="1"/>
  <c r="S15" i="1"/>
  <c r="S19" i="1"/>
  <c r="S22" i="1"/>
  <c r="S18" i="1"/>
  <c r="S17" i="1"/>
  <c r="S38" i="1"/>
  <c r="S20" i="1"/>
  <c r="U28" i="1" l="1"/>
  <c r="U26" i="1"/>
  <c r="U29" i="1"/>
  <c r="U24" i="1"/>
  <c r="U25" i="1"/>
  <c r="U27" i="1"/>
  <c r="X8" i="1"/>
  <c r="W8" i="1"/>
  <c r="AB8" i="1"/>
  <c r="AA8" i="1"/>
  <c r="Z8" i="1"/>
  <c r="Y8" i="1"/>
  <c r="U43" i="1"/>
  <c r="U42" i="1"/>
  <c r="U41" i="1"/>
  <c r="U40" i="1"/>
  <c r="U38" i="1"/>
  <c r="U39" i="1"/>
  <c r="AA5" i="1"/>
  <c r="Z5" i="1"/>
  <c r="Y5" i="1"/>
  <c r="AB5" i="1"/>
  <c r="X5" i="1"/>
  <c r="W5" i="1"/>
  <c r="Z6" i="1"/>
  <c r="Y6" i="1"/>
  <c r="X6" i="1"/>
  <c r="AA6" i="1"/>
  <c r="W6" i="1"/>
  <c r="AB6" i="1"/>
  <c r="AB4" i="1"/>
  <c r="AA4" i="1"/>
  <c r="Z4" i="1"/>
  <c r="Y4" i="1"/>
  <c r="X4" i="1"/>
  <c r="W4" i="1"/>
  <c r="U36" i="1"/>
  <c r="U34" i="1"/>
  <c r="U32" i="1"/>
  <c r="U31" i="1"/>
  <c r="U35" i="1"/>
  <c r="U33" i="1"/>
  <c r="Y7" i="1"/>
  <c r="X7" i="1"/>
  <c r="W7" i="1"/>
  <c r="AB7" i="1"/>
  <c r="AA7" i="1"/>
  <c r="Z7" i="1"/>
  <c r="U14" i="1"/>
  <c r="U15" i="1"/>
  <c r="U13" i="1"/>
  <c r="U12" i="1"/>
  <c r="U11" i="1"/>
  <c r="U10" i="1"/>
  <c r="U22" i="1"/>
  <c r="U20" i="1"/>
  <c r="U17" i="1"/>
  <c r="U18" i="1"/>
  <c r="U21" i="1"/>
  <c r="U19" i="1"/>
  <c r="AB2" i="1"/>
  <c r="W2" i="1"/>
  <c r="AA2" i="1"/>
  <c r="X2" i="1"/>
  <c r="Z2" i="1"/>
  <c r="Y2" i="1"/>
  <c r="AB3" i="1"/>
  <c r="AA3" i="1"/>
  <c r="Z3" i="1"/>
  <c r="W3" i="1"/>
  <c r="Y3" i="1"/>
  <c r="X3" i="1"/>
  <c r="H13" i="3"/>
  <c r="C9" i="3"/>
  <c r="H7" i="3"/>
  <c r="F10" i="3"/>
  <c r="I10" i="3"/>
  <c r="G12" i="3"/>
  <c r="F7" i="3"/>
  <c r="G7" i="3"/>
  <c r="E11" i="3"/>
  <c r="C8" i="3"/>
  <c r="G9" i="3"/>
  <c r="C12" i="3"/>
  <c r="E13" i="3"/>
  <c r="E7" i="3"/>
  <c r="F8" i="3"/>
  <c r="I7" i="3"/>
  <c r="H11" i="3"/>
  <c r="C7" i="3"/>
  <c r="H12" i="3"/>
  <c r="G10" i="3"/>
  <c r="H8" i="3"/>
  <c r="C10" i="3"/>
  <c r="G13" i="3"/>
  <c r="H10" i="3"/>
  <c r="H9" i="3"/>
  <c r="I12" i="3"/>
  <c r="I13" i="3"/>
  <c r="F9" i="3"/>
  <c r="E8" i="3"/>
  <c r="I9" i="3"/>
  <c r="F13" i="3"/>
  <c r="E12" i="3"/>
  <c r="E10" i="3"/>
  <c r="G11" i="3"/>
  <c r="F11" i="3"/>
  <c r="F12" i="3"/>
  <c r="C13" i="3"/>
  <c r="C11" i="3"/>
  <c r="I11" i="3"/>
  <c r="G8" i="3"/>
  <c r="I8" i="3"/>
  <c r="E9" i="3"/>
  <c r="D7" i="3" l="1"/>
  <c r="K7" i="3"/>
  <c r="J9" i="3"/>
  <c r="L26" i="4"/>
  <c r="J12" i="3"/>
  <c r="D10" i="3"/>
  <c r="K10" i="3"/>
  <c r="D13" i="3"/>
  <c r="K13" i="3"/>
  <c r="K8" i="3"/>
  <c r="D8" i="3"/>
  <c r="J7" i="3"/>
  <c r="L23" i="4"/>
  <c r="L2" i="4"/>
  <c r="J8" i="3"/>
  <c r="K12" i="3"/>
  <c r="D12" i="3"/>
  <c r="L20" i="4"/>
  <c r="J11" i="3"/>
  <c r="L44" i="4"/>
  <c r="D9" i="3"/>
  <c r="K9" i="3"/>
  <c r="D11" i="3"/>
  <c r="K11" i="3"/>
  <c r="J10" i="3"/>
  <c r="L47" i="4"/>
  <c r="J13" i="3"/>
  <c r="X14" i="1"/>
  <c r="W14" i="1"/>
  <c r="AB14" i="1"/>
  <c r="AA14" i="1"/>
  <c r="Z14" i="1"/>
  <c r="Y14" i="1"/>
  <c r="X20" i="1"/>
  <c r="W20" i="1"/>
  <c r="AB20" i="1"/>
  <c r="AA20" i="1"/>
  <c r="Z20" i="1"/>
  <c r="Y20" i="1"/>
  <c r="AB31" i="1"/>
  <c r="AA31" i="1"/>
  <c r="Y31" i="1"/>
  <c r="W31" i="1"/>
  <c r="Z31" i="1"/>
  <c r="X31" i="1"/>
  <c r="Z40" i="1"/>
  <c r="Y40" i="1"/>
  <c r="X40" i="1"/>
  <c r="W40" i="1"/>
  <c r="AB40" i="1"/>
  <c r="AA40" i="1"/>
  <c r="Y17" i="1"/>
  <c r="X17" i="1"/>
  <c r="W17" i="1"/>
  <c r="AB17" i="1"/>
  <c r="AA17" i="1"/>
  <c r="Z17" i="1"/>
  <c r="Y28" i="1"/>
  <c r="AB28" i="1"/>
  <c r="AA28" i="1"/>
  <c r="Z28" i="1"/>
  <c r="X28" i="1"/>
  <c r="W28" i="1"/>
  <c r="AB22" i="1"/>
  <c r="AA22" i="1"/>
  <c r="Z22" i="1"/>
  <c r="Y22" i="1"/>
  <c r="X22" i="1"/>
  <c r="W22" i="1"/>
  <c r="AA32" i="1"/>
  <c r="Z32" i="1"/>
  <c r="X32" i="1"/>
  <c r="Y32" i="1"/>
  <c r="W32" i="1"/>
  <c r="AB32" i="1"/>
  <c r="Y41" i="1"/>
  <c r="X41" i="1"/>
  <c r="W41" i="1"/>
  <c r="AA41" i="1"/>
  <c r="Z41" i="1"/>
  <c r="AB41" i="1"/>
  <c r="Y35" i="1"/>
  <c r="X35" i="1"/>
  <c r="W35" i="1"/>
  <c r="AA35" i="1"/>
  <c r="Z35" i="1"/>
  <c r="AB35" i="1"/>
  <c r="AB38" i="1"/>
  <c r="AA38" i="1"/>
  <c r="Z38" i="1"/>
  <c r="X38" i="1"/>
  <c r="W38" i="1"/>
  <c r="Y38" i="1"/>
  <c r="AB10" i="1"/>
  <c r="AA10" i="1"/>
  <c r="Z10" i="1"/>
  <c r="Y10" i="1"/>
  <c r="X10" i="1"/>
  <c r="W10" i="1"/>
  <c r="Z34" i="1"/>
  <c r="Y34" i="1"/>
  <c r="X34" i="1"/>
  <c r="AB34" i="1"/>
  <c r="AA34" i="1"/>
  <c r="W34" i="1"/>
  <c r="X42" i="1"/>
  <c r="W42" i="1"/>
  <c r="AB42" i="1"/>
  <c r="AA42" i="1"/>
  <c r="Z42" i="1"/>
  <c r="Y42" i="1"/>
  <c r="Z27" i="1"/>
  <c r="W27" i="1"/>
  <c r="AB27" i="1"/>
  <c r="AA27" i="1"/>
  <c r="Y27" i="1"/>
  <c r="X27" i="1"/>
  <c r="X36" i="1"/>
  <c r="W36" i="1"/>
  <c r="AB36" i="1"/>
  <c r="Z36" i="1"/>
  <c r="Y36" i="1"/>
  <c r="AA36" i="1"/>
  <c r="Y25" i="1"/>
  <c r="W25" i="1"/>
  <c r="AB25" i="1"/>
  <c r="AA25" i="1"/>
  <c r="Z25" i="1"/>
  <c r="X25" i="1"/>
  <c r="Y19" i="1"/>
  <c r="W19" i="1"/>
  <c r="AB19" i="1"/>
  <c r="AA19" i="1"/>
  <c r="Z19" i="1"/>
  <c r="X19" i="1"/>
  <c r="Z12" i="1"/>
  <c r="Y12" i="1"/>
  <c r="X12" i="1"/>
  <c r="W12" i="1"/>
  <c r="AB12" i="1"/>
  <c r="AA12" i="1"/>
  <c r="Z24" i="1"/>
  <c r="X24" i="1"/>
  <c r="AB24" i="1"/>
  <c r="AA24" i="1"/>
  <c r="Y24" i="1"/>
  <c r="W24" i="1"/>
  <c r="W43" i="1"/>
  <c r="AB43" i="1"/>
  <c r="AA43" i="1"/>
  <c r="Z43" i="1"/>
  <c r="Y43" i="1"/>
  <c r="X43" i="1"/>
  <c r="W21" i="1"/>
  <c r="AA21" i="1"/>
  <c r="Z21" i="1"/>
  <c r="Y21" i="1"/>
  <c r="X21" i="1"/>
  <c r="AB21" i="1"/>
  <c r="Y13" i="1"/>
  <c r="X13" i="1"/>
  <c r="W13" i="1"/>
  <c r="AB13" i="1"/>
  <c r="AA13" i="1"/>
  <c r="Z13" i="1"/>
  <c r="X29" i="1"/>
  <c r="AA29" i="1"/>
  <c r="Z29" i="1"/>
  <c r="AB29" i="1"/>
  <c r="Y29" i="1"/>
  <c r="W29" i="1"/>
  <c r="AA11" i="1"/>
  <c r="Z11" i="1"/>
  <c r="Y11" i="1"/>
  <c r="X11" i="1"/>
  <c r="W11" i="1"/>
  <c r="AB11" i="1"/>
  <c r="X18" i="1"/>
  <c r="Z18" i="1"/>
  <c r="Y18" i="1"/>
  <c r="W18" i="1"/>
  <c r="AB18" i="1"/>
  <c r="AA18" i="1"/>
  <c r="Y15" i="1"/>
  <c r="X15" i="1"/>
  <c r="W15" i="1"/>
  <c r="AB15" i="1"/>
  <c r="AA15" i="1"/>
  <c r="Z15" i="1"/>
  <c r="Z33" i="1"/>
  <c r="Y33" i="1"/>
  <c r="W33" i="1"/>
  <c r="AB33" i="1"/>
  <c r="AA33" i="1"/>
  <c r="X33" i="1"/>
  <c r="AA39" i="1"/>
  <c r="Z39" i="1"/>
  <c r="Y39" i="1"/>
  <c r="W39" i="1"/>
  <c r="AB39" i="1"/>
  <c r="X39" i="1"/>
  <c r="AA26" i="1"/>
  <c r="X26" i="1"/>
  <c r="AB26" i="1"/>
  <c r="Z26" i="1"/>
  <c r="Y26" i="1"/>
  <c r="W26" i="1"/>
  <c r="E57" i="3"/>
  <c r="I58" i="3"/>
  <c r="H21" i="3"/>
  <c r="C27" i="3"/>
  <c r="G17" i="3"/>
  <c r="F31" i="3"/>
  <c r="C21" i="3"/>
  <c r="I44" i="3"/>
  <c r="F29" i="3"/>
  <c r="E37" i="3"/>
  <c r="H27" i="3"/>
  <c r="C18" i="3"/>
  <c r="E47" i="3"/>
  <c r="I57" i="3"/>
  <c r="G46" i="3"/>
  <c r="I28" i="3"/>
  <c r="H30" i="3"/>
  <c r="H19" i="3"/>
  <c r="G36" i="3"/>
  <c r="C29" i="3"/>
  <c r="F46" i="3"/>
  <c r="F19" i="3"/>
  <c r="H58" i="3"/>
  <c r="H54" i="3"/>
  <c r="G39" i="3"/>
  <c r="H48" i="3"/>
  <c r="H17" i="3"/>
  <c r="C55" i="3"/>
  <c r="H55" i="3"/>
  <c r="I40" i="3"/>
  <c r="F40" i="3"/>
  <c r="C20" i="3"/>
  <c r="I55" i="3"/>
  <c r="C28" i="3"/>
  <c r="F53" i="3"/>
  <c r="H47" i="3"/>
  <c r="I35" i="3"/>
  <c r="C39" i="3"/>
  <c r="C26" i="3"/>
  <c r="H31" i="3"/>
  <c r="C45" i="3"/>
  <c r="H18" i="3"/>
  <c r="E36" i="3"/>
  <c r="G22" i="3"/>
  <c r="H35" i="3"/>
  <c r="C46" i="3"/>
  <c r="E45" i="3"/>
  <c r="G30" i="3"/>
  <c r="E55" i="3"/>
  <c r="G58" i="3"/>
  <c r="H38" i="3"/>
  <c r="E56" i="3"/>
  <c r="I53" i="3"/>
  <c r="C48" i="3"/>
  <c r="I38" i="3"/>
  <c r="E46" i="3"/>
  <c r="E35" i="3"/>
  <c r="G40" i="3"/>
  <c r="C49" i="3"/>
  <c r="I29" i="3"/>
  <c r="E49" i="3"/>
  <c r="E29" i="3"/>
  <c r="E19" i="3"/>
  <c r="F57" i="3"/>
  <c r="H40" i="3"/>
  <c r="H37" i="3"/>
  <c r="E28" i="3"/>
  <c r="H45" i="3"/>
  <c r="I56" i="3"/>
  <c r="I20" i="3"/>
  <c r="G20" i="3"/>
  <c r="G19" i="3"/>
  <c r="F55" i="3"/>
  <c r="G28" i="3"/>
  <c r="I46" i="3"/>
  <c r="H49" i="3"/>
  <c r="I30" i="3"/>
  <c r="F45" i="3"/>
  <c r="F17" i="3"/>
  <c r="G27" i="3"/>
  <c r="I26" i="3"/>
  <c r="F58" i="3"/>
  <c r="C58" i="3"/>
  <c r="I39" i="3"/>
  <c r="G37" i="3"/>
  <c r="G55" i="3"/>
  <c r="G26" i="3"/>
  <c r="F20" i="3"/>
  <c r="G47" i="3"/>
  <c r="I27" i="3"/>
  <c r="C40" i="3"/>
  <c r="E48" i="3"/>
  <c r="E44" i="3"/>
  <c r="H26" i="3"/>
  <c r="F21" i="3"/>
  <c r="F26" i="3"/>
  <c r="H28" i="3"/>
  <c r="F47" i="3"/>
  <c r="I54" i="3"/>
  <c r="F39" i="3"/>
  <c r="E22" i="3"/>
  <c r="C37" i="3"/>
  <c r="F30" i="3"/>
  <c r="I21" i="3"/>
  <c r="H44" i="3"/>
  <c r="G18" i="3"/>
  <c r="I47" i="3"/>
  <c r="E21" i="3"/>
  <c r="G57" i="3"/>
  <c r="C22" i="3"/>
  <c r="G31" i="3"/>
  <c r="H20" i="3"/>
  <c r="C54" i="3"/>
  <c r="E38" i="3"/>
  <c r="C35" i="3"/>
  <c r="C36" i="3"/>
  <c r="I49" i="3"/>
  <c r="E40" i="3"/>
  <c r="F38" i="3"/>
  <c r="F54" i="3"/>
  <c r="G48" i="3"/>
  <c r="E18" i="3"/>
  <c r="C56" i="3"/>
  <c r="H53" i="3"/>
  <c r="E30" i="3"/>
  <c r="I45" i="3"/>
  <c r="E27" i="3"/>
  <c r="F37" i="3"/>
  <c r="E58" i="3"/>
  <c r="I17" i="3"/>
  <c r="E20" i="3"/>
  <c r="F35" i="3"/>
  <c r="E54" i="3"/>
  <c r="C53" i="3"/>
  <c r="F18" i="3"/>
  <c r="C44" i="3"/>
  <c r="F28" i="3"/>
  <c r="G45" i="3"/>
  <c r="H36" i="3"/>
  <c r="H46" i="3"/>
  <c r="F27" i="3"/>
  <c r="C47" i="3"/>
  <c r="F22" i="3"/>
  <c r="F48" i="3"/>
  <c r="H22" i="3"/>
  <c r="I18" i="3"/>
  <c r="G21" i="3"/>
  <c r="H39" i="3"/>
  <c r="G35" i="3"/>
  <c r="E17" i="3"/>
  <c r="F56" i="3"/>
  <c r="E31" i="3"/>
  <c r="E39" i="3"/>
  <c r="F36" i="3"/>
  <c r="F44" i="3"/>
  <c r="I19" i="3"/>
  <c r="H56" i="3"/>
  <c r="I22" i="3"/>
  <c r="G29" i="3"/>
  <c r="F49" i="3"/>
  <c r="G54" i="3"/>
  <c r="I48" i="3"/>
  <c r="G49" i="3"/>
  <c r="C19" i="3"/>
  <c r="H57" i="3"/>
  <c r="G38" i="3"/>
  <c r="C38" i="3"/>
  <c r="G44" i="3"/>
  <c r="I36" i="3"/>
  <c r="C57" i="3"/>
  <c r="E53" i="3"/>
  <c r="E26" i="3"/>
  <c r="I31" i="3"/>
  <c r="G53" i="3"/>
  <c r="I37" i="3"/>
  <c r="C30" i="3"/>
  <c r="C31" i="3"/>
  <c r="C17" i="3"/>
  <c r="G56" i="3"/>
  <c r="H29" i="3"/>
  <c r="L13" i="3" l="1"/>
  <c r="L8" i="3"/>
  <c r="L10" i="3"/>
  <c r="L48" i="4"/>
  <c r="D54" i="3"/>
  <c r="K54" i="3"/>
  <c r="D20" i="3"/>
  <c r="K20" i="3"/>
  <c r="L38" i="4"/>
  <c r="J53" i="3"/>
  <c r="J31" i="3"/>
  <c r="L16" i="4"/>
  <c r="J44" i="3"/>
  <c r="L12" i="4"/>
  <c r="L3" i="4"/>
  <c r="J47" i="3"/>
  <c r="D45" i="3"/>
  <c r="K45" i="3"/>
  <c r="J26" i="3"/>
  <c r="D55" i="3"/>
  <c r="K55" i="3"/>
  <c r="D22" i="3"/>
  <c r="K22" i="3"/>
  <c r="L8" i="4"/>
  <c r="J40" i="3"/>
  <c r="J36" i="3"/>
  <c r="J21" i="3"/>
  <c r="J37" i="3"/>
  <c r="L31" i="4"/>
  <c r="D36" i="3"/>
  <c r="K36" i="3"/>
  <c r="L19" i="4"/>
  <c r="L36" i="4"/>
  <c r="J56" i="3"/>
  <c r="D40" i="3"/>
  <c r="K40" i="3"/>
  <c r="D30" i="3"/>
  <c r="K30" i="3"/>
  <c r="J58" i="3"/>
  <c r="D49" i="3"/>
  <c r="K49" i="3"/>
  <c r="D47" i="3"/>
  <c r="K47" i="3"/>
  <c r="L46" i="4"/>
  <c r="J45" i="3"/>
  <c r="D39" i="3"/>
  <c r="K39" i="3"/>
  <c r="L10" i="4"/>
  <c r="J46" i="3"/>
  <c r="J35" i="3"/>
  <c r="L42" i="4"/>
  <c r="J27" i="3"/>
  <c r="D35" i="3"/>
  <c r="K35" i="3"/>
  <c r="J19" i="3"/>
  <c r="L11" i="4"/>
  <c r="J57" i="3"/>
  <c r="J48" i="3"/>
  <c r="D56" i="3"/>
  <c r="K56" i="3"/>
  <c r="L28" i="4"/>
  <c r="D26" i="3"/>
  <c r="K26" i="3"/>
  <c r="D44" i="3"/>
  <c r="K44" i="3"/>
  <c r="J29" i="3"/>
  <c r="L27" i="4"/>
  <c r="D38" i="3"/>
  <c r="K38" i="3"/>
  <c r="J22" i="3"/>
  <c r="J18" i="3"/>
  <c r="J20" i="3"/>
  <c r="L40" i="4"/>
  <c r="L22" i="4"/>
  <c r="L39" i="4"/>
  <c r="D31" i="3"/>
  <c r="K31" i="3"/>
  <c r="J39" i="3"/>
  <c r="D21" i="3"/>
  <c r="K21" i="3"/>
  <c r="L30" i="4"/>
  <c r="D58" i="3"/>
  <c r="K58" i="3"/>
  <c r="D18" i="3"/>
  <c r="K18" i="3"/>
  <c r="D28" i="3"/>
  <c r="K28" i="3"/>
  <c r="J17" i="3"/>
  <c r="L35" i="4"/>
  <c r="L7" i="4"/>
  <c r="J28" i="3"/>
  <c r="J54" i="3"/>
  <c r="D37" i="3"/>
  <c r="K37" i="3"/>
  <c r="D46" i="3"/>
  <c r="K46" i="3"/>
  <c r="L32" i="4"/>
  <c r="J30" i="3"/>
  <c r="L14" i="4"/>
  <c r="L24" i="4"/>
  <c r="L4" i="4"/>
  <c r="J49" i="3"/>
  <c r="J38" i="3"/>
  <c r="L43" i="4"/>
  <c r="L6" i="4"/>
  <c r="D53" i="3"/>
  <c r="K53" i="3"/>
  <c r="D48" i="3"/>
  <c r="K48" i="3"/>
  <c r="J55" i="3"/>
  <c r="L18" i="4"/>
  <c r="L34" i="4"/>
  <c r="D27" i="3"/>
  <c r="K27" i="3"/>
  <c r="D19" i="3"/>
  <c r="K19" i="3"/>
  <c r="D57" i="3"/>
  <c r="K57" i="3"/>
  <c r="D17" i="3"/>
  <c r="K17" i="3"/>
  <c r="L15" i="4"/>
  <c r="D29" i="3"/>
  <c r="K29" i="3"/>
  <c r="L11" i="3"/>
  <c r="L12" i="3"/>
  <c r="L9" i="3"/>
  <c r="C26" i="5"/>
  <c r="N8" i="5"/>
  <c r="A1" i="4" s="1"/>
  <c r="R33" i="5"/>
  <c r="C26" i="4" s="1"/>
  <c r="C8" i="5"/>
  <c r="N39" i="5"/>
  <c r="A32" i="4" s="1"/>
  <c r="R26" i="5"/>
  <c r="C19" i="4" s="1"/>
  <c r="C42" i="5"/>
  <c r="N21" i="5"/>
  <c r="A14" i="4" s="1"/>
  <c r="R18" i="5"/>
  <c r="C11" i="4" s="1"/>
  <c r="N14" i="5"/>
  <c r="A7" i="4" s="1"/>
  <c r="C20" i="5"/>
  <c r="R38" i="5"/>
  <c r="C31" i="4" s="1"/>
  <c r="R20" i="5"/>
  <c r="C13" i="4" s="1"/>
  <c r="C14" i="5"/>
  <c r="N42" i="5"/>
  <c r="A35" i="4" s="1"/>
  <c r="R12" i="5"/>
  <c r="C5" i="4" s="1"/>
  <c r="C30" i="5"/>
  <c r="N37" i="5"/>
  <c r="A30" i="4" s="1"/>
  <c r="L7" i="3"/>
  <c r="L48" i="3" l="1"/>
  <c r="L18" i="3"/>
  <c r="L31" i="3"/>
  <c r="L38" i="3"/>
  <c r="L28" i="3"/>
  <c r="L55" i="3"/>
  <c r="L27" i="3"/>
  <c r="L45" i="3"/>
  <c r="L26" i="3"/>
  <c r="L39" i="3"/>
  <c r="L36" i="3"/>
  <c r="L22" i="3"/>
  <c r="L44" i="3"/>
  <c r="L49" i="3"/>
  <c r="L17" i="3"/>
  <c r="L46" i="3"/>
  <c r="L21" i="3"/>
  <c r="L20" i="3"/>
  <c r="N26" i="5"/>
  <c r="A19" i="4" s="1"/>
  <c r="C33" i="5"/>
  <c r="N13" i="5"/>
  <c r="A6" i="4" s="1"/>
  <c r="L29" i="3"/>
  <c r="L53" i="3"/>
  <c r="R36" i="5"/>
  <c r="C29" i="4" s="1"/>
  <c r="N11" i="5"/>
  <c r="A4" i="4" s="1"/>
  <c r="C29" i="5"/>
  <c r="L58" i="3"/>
  <c r="N17" i="5"/>
  <c r="A10" i="4" s="1"/>
  <c r="N22" i="5"/>
  <c r="A15" i="4" s="1"/>
  <c r="C41" i="5"/>
  <c r="N38" i="5"/>
  <c r="A31" i="4" s="1"/>
  <c r="C19" i="5"/>
  <c r="R25" i="5"/>
  <c r="C18" i="4" s="1"/>
  <c r="R32" i="5"/>
  <c r="C25" i="4" s="1"/>
  <c r="C15" i="5"/>
  <c r="R21" i="5"/>
  <c r="C14" i="4" s="1"/>
  <c r="L47" i="3"/>
  <c r="N9" i="5"/>
  <c r="R34" i="5"/>
  <c r="C27" i="4" s="1"/>
  <c r="C27" i="5"/>
  <c r="C16" i="5"/>
  <c r="R43" i="5"/>
  <c r="C36" i="4" s="1"/>
  <c r="R22" i="5"/>
  <c r="C15" i="4" s="1"/>
  <c r="N16" i="5"/>
  <c r="A9" i="4" s="1"/>
  <c r="N41" i="5"/>
  <c r="A34" i="4" s="1"/>
  <c r="C22" i="5"/>
  <c r="C24" i="5"/>
  <c r="N32" i="5"/>
  <c r="A25" i="4" s="1"/>
  <c r="N18" i="5"/>
  <c r="A11" i="4" s="1"/>
  <c r="N35" i="5"/>
  <c r="A28" i="4" s="1"/>
  <c r="C28" i="5"/>
  <c r="N10" i="5"/>
  <c r="A3" i="4" s="1"/>
  <c r="R29" i="5"/>
  <c r="C22" i="4" s="1"/>
  <c r="R35" i="5"/>
  <c r="C28" i="4" s="1"/>
  <c r="C11" i="5"/>
  <c r="N27" i="5"/>
  <c r="A20" i="4" s="1"/>
  <c r="N12" i="5"/>
  <c r="A5" i="4" s="1"/>
  <c r="C34" i="5"/>
  <c r="C12" i="5"/>
  <c r="N34" i="5"/>
  <c r="A27" i="4" s="1"/>
  <c r="R30" i="5"/>
  <c r="C23" i="4" s="1"/>
  <c r="N40" i="5"/>
  <c r="A33" i="4" s="1"/>
  <c r="N24" i="5"/>
  <c r="A17" i="4" s="1"/>
  <c r="C18" i="5"/>
  <c r="N43" i="5"/>
  <c r="A36" i="4" s="1"/>
  <c r="C23" i="5"/>
  <c r="R17" i="5"/>
  <c r="C10" i="4" s="1"/>
  <c r="C9" i="5"/>
  <c r="R27" i="5"/>
  <c r="C20" i="4" s="1"/>
  <c r="R37" i="5"/>
  <c r="C30" i="4" s="1"/>
  <c r="N33" i="5"/>
  <c r="A26" i="4" s="1"/>
  <c r="R31" i="5"/>
  <c r="C24" i="4" s="1"/>
  <c r="C13" i="5"/>
  <c r="C37" i="5"/>
  <c r="R9" i="5"/>
  <c r="C2" i="4" s="1"/>
  <c r="N30" i="5"/>
  <c r="A23" i="4" s="1"/>
  <c r="L57" i="3"/>
  <c r="L37" i="3"/>
  <c r="L35" i="3"/>
  <c r="L30" i="3"/>
  <c r="R10" i="5"/>
  <c r="C3" i="4" s="1"/>
  <c r="C36" i="5"/>
  <c r="N29" i="5"/>
  <c r="A22" i="4" s="1"/>
  <c r="L54" i="3"/>
  <c r="C40" i="5"/>
  <c r="R23" i="5"/>
  <c r="C16" i="4" s="1"/>
  <c r="R16" i="5"/>
  <c r="C9" i="4" s="1"/>
  <c r="R41" i="5"/>
  <c r="C34" i="4" s="1"/>
  <c r="C17" i="5"/>
  <c r="N23" i="5"/>
  <c r="A16" i="4" s="1"/>
  <c r="N31" i="5"/>
  <c r="A24" i="4" s="1"/>
  <c r="R8" i="5"/>
  <c r="C1" i="4" s="1"/>
  <c r="C39" i="5"/>
  <c r="C32" i="5"/>
  <c r="N25" i="5"/>
  <c r="A18" i="4" s="1"/>
  <c r="R14" i="5"/>
  <c r="C7" i="4" s="1"/>
  <c r="R24" i="5"/>
  <c r="C17" i="4" s="1"/>
  <c r="R15" i="5"/>
  <c r="C8" i="4" s="1"/>
  <c r="C38" i="5"/>
  <c r="R28" i="5"/>
  <c r="C21" i="4" s="1"/>
  <c r="N36" i="5"/>
  <c r="A29" i="4" s="1"/>
  <c r="C10" i="5"/>
  <c r="C21" i="5"/>
  <c r="N15" i="5"/>
  <c r="A8" i="4" s="1"/>
  <c r="R40" i="5"/>
  <c r="C33" i="4" s="1"/>
  <c r="L19" i="3"/>
  <c r="R39" i="5"/>
  <c r="C32" i="4" s="1"/>
  <c r="C31" i="5"/>
  <c r="R13" i="5"/>
  <c r="C6" i="4" s="1"/>
  <c r="L56" i="3"/>
  <c r="N19" i="5"/>
  <c r="A12" i="4" s="1"/>
  <c r="R42" i="5"/>
  <c r="C35" i="4" s="1"/>
  <c r="C25" i="5"/>
  <c r="L40" i="3"/>
  <c r="C35" i="5"/>
  <c r="N28" i="5"/>
  <c r="A21" i="4" s="1"/>
  <c r="R11" i="5"/>
  <c r="C4" i="4" s="1"/>
  <c r="C43" i="5"/>
  <c r="N20" i="5"/>
  <c r="A13" i="4" s="1"/>
  <c r="R19" i="5"/>
  <c r="C12" i="4" s="1"/>
  <c r="P23" i="4" l="1"/>
  <c r="Q39" i="4"/>
  <c r="Q31" i="4"/>
  <c r="P4" i="4"/>
  <c r="P30" i="4"/>
  <c r="Q15" i="4"/>
  <c r="P28" i="4"/>
  <c r="Q4" i="4"/>
  <c r="Q32" i="4"/>
  <c r="A2" i="4"/>
  <c r="Q44" i="4"/>
  <c r="P2" i="4"/>
  <c r="Q23" i="4"/>
  <c r="P20" i="4"/>
  <c r="P44" i="4"/>
  <c r="Q20" i="4"/>
  <c r="Q26" i="4"/>
  <c r="Q47" i="4"/>
  <c r="P22" i="4"/>
  <c r="P32" i="4"/>
  <c r="Q46" i="4"/>
  <c r="Q28" i="4"/>
  <c r="Q19" i="4"/>
  <c r="P38" i="4"/>
  <c r="P42" i="4"/>
  <c r="Q22" i="4"/>
  <c r="Q36" i="4"/>
  <c r="Q30" i="4"/>
  <c r="P48" i="4"/>
  <c r="P24" i="4"/>
  <c r="P26" i="4"/>
  <c r="P7" i="4"/>
  <c r="P3" i="4"/>
  <c r="P18" i="4"/>
  <c r="Q40" i="4"/>
  <c r="Q10" i="4"/>
  <c r="P11" i="4"/>
  <c r="P6" i="4"/>
  <c r="Q42" i="4"/>
  <c r="Q27" i="4"/>
  <c r="Q48" i="4"/>
  <c r="Q24" i="4"/>
  <c r="P47" i="4"/>
  <c r="P12" i="4"/>
  <c r="Q7" i="4"/>
  <c r="Q3" i="4"/>
  <c r="Q18" i="4"/>
  <c r="P8" i="4"/>
  <c r="Q11" i="4"/>
  <c r="P34" i="4"/>
  <c r="P14" i="4"/>
  <c r="P35" i="4"/>
  <c r="P10" i="4"/>
  <c r="Q16" i="4"/>
  <c r="Q35" i="4"/>
  <c r="P40" i="4"/>
  <c r="Q8" i="4"/>
  <c r="P19" i="4"/>
  <c r="Q38" i="4"/>
  <c r="P39" i="4"/>
  <c r="Q14" i="4"/>
  <c r="P31" i="4"/>
  <c r="P46" i="4"/>
  <c r="P16" i="4"/>
  <c r="P36" i="4"/>
  <c r="P43" i="4"/>
  <c r="Q6" i="4"/>
  <c r="P27" i="4"/>
  <c r="Q2" i="4"/>
  <c r="P15" i="4"/>
  <c r="Q12" i="4"/>
  <c r="Q43" i="4"/>
  <c r="Q34" i="4"/>
  <c r="O26" i="4" l="1"/>
  <c r="M26" i="4"/>
  <c r="N23" i="4"/>
  <c r="N47" i="4"/>
  <c r="O44" i="4"/>
  <c r="N20" i="4"/>
  <c r="M47" i="4"/>
  <c r="O2" i="4"/>
  <c r="O22" i="4"/>
  <c r="O14" i="4"/>
  <c r="O42" i="4"/>
  <c r="M38" i="4"/>
  <c r="O40" i="4"/>
  <c r="O47" i="4"/>
  <c r="O28" i="4"/>
  <c r="N16" i="4"/>
  <c r="O7" i="4"/>
  <c r="O4" i="4"/>
  <c r="M14" i="4"/>
  <c r="N11" i="4"/>
  <c r="O10" i="4"/>
  <c r="M19" i="4"/>
  <c r="M8" i="4"/>
  <c r="N18" i="4"/>
  <c r="M7" i="4"/>
  <c r="N44" i="4"/>
  <c r="N2" i="4"/>
  <c r="M4" i="4"/>
  <c r="M28" i="4"/>
  <c r="M31" i="4"/>
  <c r="N15" i="4"/>
  <c r="M30" i="4"/>
  <c r="M20" i="4"/>
  <c r="N8" i="4"/>
  <c r="N12" i="4"/>
  <c r="O24" i="4"/>
  <c r="M24" i="4"/>
  <c r="N42" i="4"/>
  <c r="N28" i="4"/>
  <c r="M16" i="4"/>
  <c r="R16" i="4" s="1"/>
  <c r="O27" i="4"/>
  <c r="M42" i="4"/>
  <c r="O6" i="4"/>
  <c r="O34" i="4"/>
  <c r="M11" i="4"/>
  <c r="N32" i="4"/>
  <c r="M18" i="4"/>
  <c r="M3" i="4"/>
  <c r="M23" i="4"/>
  <c r="M48" i="4"/>
  <c r="O18" i="4"/>
  <c r="M15" i="4"/>
  <c r="N48" i="4"/>
  <c r="N22" i="4"/>
  <c r="O39" i="4"/>
  <c r="N27" i="4"/>
  <c r="M6" i="4"/>
  <c r="O38" i="4"/>
  <c r="N10" i="4"/>
  <c r="O19" i="4"/>
  <c r="N40" i="4"/>
  <c r="M2" i="4"/>
  <c r="O35" i="4"/>
  <c r="O36" i="4"/>
  <c r="N7" i="4"/>
  <c r="N4" i="4"/>
  <c r="M44" i="4"/>
  <c r="O30" i="4"/>
  <c r="N26" i="4"/>
  <c r="O31" i="4"/>
  <c r="M22" i="4"/>
  <c r="M39" i="4"/>
  <c r="M27" i="4"/>
  <c r="N38" i="4"/>
  <c r="N34" i="4"/>
  <c r="O43" i="4"/>
  <c r="N19" i="4"/>
  <c r="O8" i="4"/>
  <c r="O32" i="4"/>
  <c r="O12" i="4"/>
  <c r="M36" i="4"/>
  <c r="O46" i="4"/>
  <c r="M34" i="4"/>
  <c r="M10" i="4"/>
  <c r="M32" i="4"/>
  <c r="O3" i="4"/>
  <c r="N35" i="4"/>
  <c r="O48" i="4"/>
  <c r="N14" i="4"/>
  <c r="M43" i="4"/>
  <c r="N3" i="4"/>
  <c r="N39" i="4"/>
  <c r="N6" i="4"/>
  <c r="N43" i="4"/>
  <c r="O11" i="4"/>
  <c r="M40" i="4"/>
  <c r="N46" i="4"/>
  <c r="O15" i="4"/>
  <c r="O20" i="4"/>
  <c r="M12" i="4"/>
  <c r="N36" i="4"/>
  <c r="N31" i="4"/>
  <c r="O23" i="4"/>
  <c r="N24" i="4"/>
  <c r="M46" i="4"/>
  <c r="R46" i="4" s="1"/>
  <c r="O16" i="4"/>
  <c r="M35" i="4"/>
  <c r="N30" i="4"/>
  <c r="R2" i="4" l="1"/>
  <c r="R12" i="4"/>
  <c r="R35" i="4"/>
  <c r="R34" i="4"/>
  <c r="R42" i="4"/>
  <c r="R10" i="4"/>
  <c r="R15" i="4"/>
  <c r="R23" i="4"/>
  <c r="R43" i="4"/>
  <c r="R40" i="4"/>
  <c r="R44" i="4"/>
  <c r="R20" i="4"/>
  <c r="R3" i="4"/>
  <c r="R22" i="4"/>
  <c r="R47" i="4"/>
  <c r="R32" i="4"/>
  <c r="R28" i="4"/>
  <c r="R39" i="4"/>
  <c r="R18" i="4"/>
  <c r="R8" i="4"/>
  <c r="R30" i="4"/>
  <c r="R31" i="4"/>
  <c r="R19" i="4"/>
  <c r="R11" i="4"/>
  <c r="R24" i="4"/>
  <c r="R38" i="4"/>
  <c r="R4" i="4"/>
  <c r="R14" i="4"/>
  <c r="R48" i="4"/>
  <c r="R26" i="4"/>
  <c r="R36" i="4"/>
  <c r="R27" i="4"/>
  <c r="R6" i="4"/>
  <c r="R7" i="4"/>
  <c r="S2" i="4" l="1"/>
  <c r="S34" i="4"/>
  <c r="S48" i="4"/>
  <c r="S14" i="4"/>
  <c r="S11" i="4"/>
  <c r="S43" i="4"/>
  <c r="S42" i="4"/>
  <c r="S44" i="4"/>
  <c r="S6" i="4"/>
  <c r="S23" i="4"/>
  <c r="S46" i="4"/>
  <c r="S18" i="4"/>
  <c r="S27" i="4"/>
  <c r="S4" i="4"/>
  <c r="S38" i="4"/>
  <c r="S24" i="4"/>
  <c r="S30" i="4"/>
  <c r="S20" i="4"/>
  <c r="S3" i="4"/>
  <c r="S36" i="4"/>
  <c r="S35" i="4"/>
  <c r="S47" i="4"/>
  <c r="S26" i="4"/>
  <c r="S15" i="4"/>
  <c r="S40" i="4"/>
  <c r="S39" i="4"/>
  <c r="S28" i="4"/>
  <c r="S8" i="4"/>
  <c r="S7" i="4"/>
  <c r="S10" i="4"/>
  <c r="S19" i="4"/>
  <c r="S22" i="4"/>
  <c r="S32" i="4"/>
  <c r="S12" i="4"/>
  <c r="S31" i="4"/>
  <c r="S16" i="4"/>
  <c r="U44" i="4" l="1"/>
  <c r="AB44" i="4" s="1"/>
  <c r="U43" i="4"/>
  <c r="Z43" i="4" s="1"/>
  <c r="U8" i="4"/>
  <c r="W8" i="4" s="1"/>
  <c r="U36" i="4"/>
  <c r="W36" i="4" s="1"/>
  <c r="U39" i="4"/>
  <c r="Y39" i="4" s="1"/>
  <c r="U42" i="4"/>
  <c r="Z42" i="4" s="1"/>
  <c r="U46" i="4"/>
  <c r="AA46" i="4" s="1"/>
  <c r="U48" i="4"/>
  <c r="W48" i="4" s="1"/>
  <c r="U19" i="4"/>
  <c r="Z19" i="4" s="1"/>
  <c r="U32" i="4"/>
  <c r="Z32" i="4" s="1"/>
  <c r="U47" i="4"/>
  <c r="AB47" i="4" s="1"/>
  <c r="U4" i="4"/>
  <c r="AA4" i="4" s="1"/>
  <c r="U40" i="4"/>
  <c r="AB40" i="4" s="1"/>
  <c r="U14" i="4"/>
  <c r="W14" i="4" s="1"/>
  <c r="U38" i="4"/>
  <c r="AB38" i="4" s="1"/>
  <c r="U35" i="4"/>
  <c r="W35" i="4" s="1"/>
  <c r="U15" i="4"/>
  <c r="AB15" i="4" s="1"/>
  <c r="U16" i="4"/>
  <c r="X16" i="4" s="1"/>
  <c r="U6" i="4"/>
  <c r="Z6" i="4" s="1"/>
  <c r="U34" i="4"/>
  <c r="Y34" i="4" s="1"/>
  <c r="U2" i="4"/>
  <c r="Z2" i="4" s="1"/>
  <c r="U12" i="4"/>
  <c r="U11" i="4"/>
  <c r="U10" i="4"/>
  <c r="U20" i="4"/>
  <c r="U18" i="4"/>
  <c r="U3" i="4"/>
  <c r="U30" i="4"/>
  <c r="U23" i="4"/>
  <c r="U22" i="4"/>
  <c r="U24" i="4"/>
  <c r="U7" i="4"/>
  <c r="U26" i="4"/>
  <c r="U28" i="4"/>
  <c r="U27" i="4"/>
  <c r="U31" i="4"/>
  <c r="H26" i="6"/>
  <c r="G9" i="6"/>
  <c r="D27" i="6"/>
  <c r="F67" i="6"/>
  <c r="E55" i="6"/>
  <c r="F32" i="6"/>
  <c r="B57" i="6"/>
  <c r="B15" i="6"/>
  <c r="F13" i="6"/>
  <c r="F68" i="6"/>
  <c r="F51" i="6"/>
  <c r="H69" i="6"/>
  <c r="H74" i="6"/>
  <c r="B25" i="6"/>
  <c r="E62" i="6"/>
  <c r="G73" i="6"/>
  <c r="B56" i="6"/>
  <c r="H63" i="6"/>
  <c r="F7" i="6"/>
  <c r="B75" i="6"/>
  <c r="H61" i="6"/>
  <c r="Y44" i="4" l="1"/>
  <c r="AB36" i="4"/>
  <c r="Y36" i="4"/>
  <c r="Z36" i="4"/>
  <c r="X36" i="4"/>
  <c r="W43" i="4"/>
  <c r="Z39" i="4"/>
  <c r="Z46" i="4"/>
  <c r="Z44" i="4"/>
  <c r="W44" i="4"/>
  <c r="AA19" i="4"/>
  <c r="X44" i="4"/>
  <c r="Y4" i="4"/>
  <c r="Y19" i="4"/>
  <c r="AB19" i="4"/>
  <c r="AA44" i="4"/>
  <c r="AA36" i="4"/>
  <c r="AB43" i="4"/>
  <c r="X48" i="4"/>
  <c r="AA32" i="4"/>
  <c r="AA39" i="4"/>
  <c r="AB8" i="4"/>
  <c r="AA8" i="4"/>
  <c r="Y48" i="4"/>
  <c r="Z48" i="4"/>
  <c r="X35" i="4"/>
  <c r="AA48" i="4"/>
  <c r="Y35" i="4"/>
  <c r="AB48" i="4"/>
  <c r="AA35" i="4"/>
  <c r="AB35" i="4"/>
  <c r="X8" i="4"/>
  <c r="X43" i="4"/>
  <c r="AB16" i="4"/>
  <c r="W32" i="4"/>
  <c r="Y8" i="4"/>
  <c r="AB46" i="4"/>
  <c r="AA43" i="4"/>
  <c r="Y32" i="4"/>
  <c r="Z8" i="4"/>
  <c r="Y43" i="4"/>
  <c r="W38" i="4"/>
  <c r="AB42" i="4"/>
  <c r="AB39" i="4"/>
  <c r="X42" i="4"/>
  <c r="X39" i="4"/>
  <c r="Y42" i="4"/>
  <c r="Z47" i="4"/>
  <c r="W42" i="4"/>
  <c r="AA42" i="4"/>
  <c r="W47" i="4"/>
  <c r="AA14" i="4"/>
  <c r="W39" i="4"/>
  <c r="AA40" i="4"/>
  <c r="Z4" i="4"/>
  <c r="AB4" i="4"/>
  <c r="X4" i="4"/>
  <c r="AA34" i="4"/>
  <c r="W4" i="4"/>
  <c r="W46" i="4"/>
  <c r="X40" i="4"/>
  <c r="Y15" i="4"/>
  <c r="W19" i="4"/>
  <c r="X46" i="4"/>
  <c r="W40" i="4"/>
  <c r="AA15" i="4"/>
  <c r="Y46" i="4"/>
  <c r="Z40" i="4"/>
  <c r="W15" i="4"/>
  <c r="X19" i="4"/>
  <c r="AA38" i="4"/>
  <c r="Y38" i="4"/>
  <c r="Z38" i="4"/>
  <c r="X38" i="4"/>
  <c r="X14" i="4"/>
  <c r="X47" i="4"/>
  <c r="AB6" i="4"/>
  <c r="Y14" i="4"/>
  <c r="Y47" i="4"/>
  <c r="W6" i="4"/>
  <c r="Y16" i="4"/>
  <c r="Y6" i="4"/>
  <c r="Y40" i="4"/>
  <c r="X32" i="4"/>
  <c r="AB32" i="4"/>
  <c r="AA16" i="4"/>
  <c r="Z14" i="4"/>
  <c r="AA47" i="4"/>
  <c r="AB14" i="4"/>
  <c r="Z15" i="4"/>
  <c r="Y2" i="4"/>
  <c r="AA2" i="4"/>
  <c r="Z34" i="4"/>
  <c r="AB2" i="4"/>
  <c r="AB34" i="4"/>
  <c r="W16" i="4"/>
  <c r="Z35" i="4"/>
  <c r="W2" i="4"/>
  <c r="X6" i="4"/>
  <c r="X15" i="4"/>
  <c r="X2" i="4"/>
  <c r="W34" i="4"/>
  <c r="AA6" i="4"/>
  <c r="X34" i="4"/>
  <c r="Z16" i="4"/>
  <c r="AB24" i="4"/>
  <c r="AA24" i="4"/>
  <c r="Z24" i="4"/>
  <c r="Y24" i="4"/>
  <c r="X24" i="4"/>
  <c r="W24" i="4"/>
  <c r="Y7" i="4"/>
  <c r="W7" i="4"/>
  <c r="AB7" i="4"/>
  <c r="AA7" i="4"/>
  <c r="Z7" i="4"/>
  <c r="X7" i="4"/>
  <c r="X22" i="4"/>
  <c r="W22" i="4"/>
  <c r="AB22" i="4"/>
  <c r="AA22" i="4"/>
  <c r="Z22" i="4"/>
  <c r="Y22" i="4"/>
  <c r="Z10" i="4"/>
  <c r="Y10" i="4"/>
  <c r="X10" i="4"/>
  <c r="AB10" i="4"/>
  <c r="AA10" i="4"/>
  <c r="W10" i="4"/>
  <c r="AB27" i="4"/>
  <c r="AA27" i="4"/>
  <c r="Z27" i="4"/>
  <c r="Y27" i="4"/>
  <c r="X27" i="4"/>
  <c r="W27" i="4"/>
  <c r="AB23" i="4"/>
  <c r="AA23" i="4"/>
  <c r="Z23" i="4"/>
  <c r="Y23" i="4"/>
  <c r="X23" i="4"/>
  <c r="W23" i="4"/>
  <c r="Z3" i="4"/>
  <c r="X3" i="4"/>
  <c r="Y3" i="4"/>
  <c r="W3" i="4"/>
  <c r="AB3" i="4"/>
  <c r="AA3" i="4"/>
  <c r="AB20" i="4"/>
  <c r="AA20" i="4"/>
  <c r="Z20" i="4"/>
  <c r="X20" i="4"/>
  <c r="W20" i="4"/>
  <c r="Y20" i="4"/>
  <c r="X11" i="4"/>
  <c r="W11" i="4"/>
  <c r="AB11" i="4"/>
  <c r="AA11" i="4"/>
  <c r="Z11" i="4"/>
  <c r="Y11" i="4"/>
  <c r="AB31" i="4"/>
  <c r="Z31" i="4"/>
  <c r="X31" i="4"/>
  <c r="W31" i="4"/>
  <c r="AA31" i="4"/>
  <c r="Y31" i="4"/>
  <c r="AA28" i="4"/>
  <c r="Z28" i="4"/>
  <c r="Y28" i="4"/>
  <c r="X28" i="4"/>
  <c r="W28" i="4"/>
  <c r="AB28" i="4"/>
  <c r="AB30" i="4"/>
  <c r="W30" i="4"/>
  <c r="AA30" i="4"/>
  <c r="Z30" i="4"/>
  <c r="Y30" i="4"/>
  <c r="X30" i="4"/>
  <c r="X18" i="4"/>
  <c r="W18" i="4"/>
  <c r="AB18" i="4"/>
  <c r="AA18" i="4"/>
  <c r="Z18" i="4"/>
  <c r="Y18" i="4"/>
  <c r="AB12" i="4"/>
  <c r="Z12" i="4"/>
  <c r="Y12" i="4"/>
  <c r="X12" i="4"/>
  <c r="AA12" i="4"/>
  <c r="W12" i="4"/>
  <c r="W26" i="4"/>
  <c r="AB26" i="4"/>
  <c r="AA26" i="4"/>
  <c r="Z26" i="4"/>
  <c r="Y26" i="4"/>
  <c r="X26" i="4"/>
  <c r="G25" i="6"/>
  <c r="D39" i="6"/>
  <c r="F8" i="6"/>
  <c r="B13" i="6"/>
  <c r="G8" i="6"/>
  <c r="H25" i="6"/>
  <c r="F27" i="6"/>
  <c r="B38" i="6"/>
  <c r="E69" i="6"/>
  <c r="E13" i="6"/>
  <c r="H8" i="6"/>
  <c r="H68" i="6"/>
  <c r="E7" i="6"/>
  <c r="G51" i="6"/>
  <c r="B27" i="6"/>
  <c r="D14" i="6"/>
  <c r="G33" i="6"/>
  <c r="G20" i="6"/>
  <c r="E9" i="6"/>
  <c r="H73" i="6"/>
  <c r="D7" i="6"/>
  <c r="F14" i="6"/>
  <c r="E32" i="6"/>
  <c r="F61" i="6"/>
  <c r="E39" i="6"/>
  <c r="F9" i="6"/>
  <c r="G67" i="6"/>
  <c r="G37" i="6"/>
  <c r="E33" i="6"/>
  <c r="G44" i="6"/>
  <c r="F19" i="6"/>
  <c r="G38" i="6"/>
  <c r="G45" i="6"/>
  <c r="B20" i="6"/>
  <c r="F26" i="6"/>
  <c r="D45" i="6"/>
  <c r="F75" i="6"/>
  <c r="H7" i="6"/>
  <c r="B31" i="6"/>
  <c r="G57" i="6"/>
  <c r="G14" i="6"/>
  <c r="H27" i="6"/>
  <c r="F33" i="6"/>
  <c r="B62" i="6"/>
  <c r="F73" i="6"/>
  <c r="E75" i="6"/>
  <c r="H39" i="6"/>
  <c r="B14" i="6"/>
  <c r="E73" i="6"/>
  <c r="F21" i="6"/>
  <c r="E50" i="6"/>
  <c r="G21" i="6"/>
  <c r="F38" i="6"/>
  <c r="G49" i="6"/>
  <c r="F44" i="6"/>
  <c r="H33" i="6"/>
  <c r="D75" i="6"/>
  <c r="G68" i="6"/>
  <c r="B7" i="6"/>
  <c r="E57" i="6"/>
  <c r="G62" i="6"/>
  <c r="G75" i="6"/>
  <c r="H20" i="6"/>
  <c r="B63" i="6"/>
  <c r="D49" i="6"/>
  <c r="H13" i="6"/>
  <c r="E61" i="6"/>
  <c r="G19" i="6"/>
  <c r="F15" i="6"/>
  <c r="G43" i="6"/>
  <c r="G56" i="6"/>
  <c r="H44" i="6"/>
  <c r="E63" i="6"/>
  <c r="B9" i="6"/>
  <c r="E49" i="6"/>
  <c r="B68" i="6"/>
  <c r="D51" i="6"/>
  <c r="F37" i="6"/>
  <c r="B73" i="6"/>
  <c r="E45" i="6"/>
  <c r="D37" i="6"/>
  <c r="D56" i="6"/>
  <c r="B45" i="6"/>
  <c r="D44" i="6"/>
  <c r="B61" i="6"/>
  <c r="D62" i="6"/>
  <c r="H45" i="6"/>
  <c r="G63" i="6"/>
  <c r="F63" i="6"/>
  <c r="E68" i="6"/>
  <c r="F31" i="6"/>
  <c r="D13" i="6"/>
  <c r="F50" i="6"/>
  <c r="G69" i="6"/>
  <c r="D15" i="6"/>
  <c r="F55" i="6"/>
  <c r="G74" i="6"/>
  <c r="D21" i="6"/>
  <c r="D69" i="6"/>
  <c r="D26" i="6"/>
  <c r="E21" i="6"/>
  <c r="D31" i="6"/>
  <c r="B19" i="6"/>
  <c r="D61" i="6"/>
  <c r="F74" i="6"/>
  <c r="D43" i="6"/>
  <c r="B21" i="6"/>
  <c r="D74" i="6"/>
  <c r="D9" i="6"/>
  <c r="D38" i="6"/>
  <c r="G27" i="6"/>
  <c r="G7" i="6"/>
  <c r="H67" i="6"/>
  <c r="D50" i="6"/>
  <c r="H9" i="6"/>
  <c r="G55" i="6"/>
  <c r="B39" i="6"/>
  <c r="F20" i="6"/>
  <c r="H75" i="6"/>
  <c r="H21" i="6"/>
  <c r="H15" i="6"/>
  <c r="E38" i="6"/>
  <c r="D68" i="6"/>
  <c r="G50" i="6"/>
  <c r="E15" i="6"/>
  <c r="F43" i="6"/>
  <c r="G39" i="6"/>
  <c r="F69" i="6"/>
  <c r="B50" i="6"/>
  <c r="E56" i="6"/>
  <c r="F39" i="6"/>
  <c r="D32" i="6"/>
  <c r="B43" i="6"/>
  <c r="E19" i="6"/>
  <c r="H49" i="6"/>
  <c r="B67" i="6"/>
  <c r="D19" i="6"/>
  <c r="H57" i="6"/>
  <c r="H51" i="6"/>
  <c r="E14" i="6"/>
  <c r="D55" i="6"/>
  <c r="H38" i="6"/>
  <c r="D73" i="6"/>
  <c r="B49" i="6"/>
  <c r="E8" i="6"/>
  <c r="E27" i="6"/>
  <c r="E44" i="6"/>
  <c r="B33" i="6"/>
  <c r="B51" i="6"/>
  <c r="H31" i="6"/>
  <c r="B55" i="6"/>
  <c r="H62" i="6"/>
  <c r="F56" i="6"/>
  <c r="E43" i="6"/>
  <c r="D20" i="6"/>
  <c r="E26" i="6"/>
  <c r="E37" i="6"/>
  <c r="H14" i="6"/>
  <c r="E25" i="6"/>
  <c r="B8" i="6"/>
  <c r="B74" i="6"/>
  <c r="F57" i="6"/>
  <c r="D25" i="6"/>
  <c r="G32" i="6"/>
  <c r="G26" i="6"/>
  <c r="G31" i="6"/>
  <c r="D67" i="6"/>
  <c r="B26" i="6"/>
  <c r="D63" i="6"/>
  <c r="H50" i="6"/>
  <c r="B69" i="6"/>
  <c r="D57" i="6"/>
  <c r="H37" i="6"/>
  <c r="G15" i="6"/>
  <c r="H55" i="6"/>
  <c r="D33" i="6"/>
  <c r="E67" i="6"/>
  <c r="G13" i="6"/>
  <c r="E20" i="6"/>
  <c r="H32" i="6"/>
  <c r="H19" i="6"/>
  <c r="H43" i="6"/>
  <c r="H56" i="6"/>
  <c r="B44" i="6"/>
  <c r="E31" i="6"/>
  <c r="B32" i="6"/>
  <c r="F25" i="6"/>
  <c r="D8" i="6"/>
  <c r="F49" i="6"/>
  <c r="F62" i="6"/>
  <c r="E51" i="6"/>
  <c r="G61" i="6"/>
  <c r="E74" i="6"/>
  <c r="B37" i="6"/>
  <c r="F45" i="6"/>
  <c r="J57" i="6" l="1"/>
  <c r="C57" i="6"/>
  <c r="I57" i="6"/>
  <c r="I69" i="6"/>
  <c r="C69" i="6"/>
  <c r="J69" i="6"/>
  <c r="I32" i="6"/>
  <c r="I15" i="6"/>
  <c r="I56" i="6"/>
  <c r="I75" i="6"/>
  <c r="J56" i="6"/>
  <c r="J75" i="6"/>
  <c r="C75" i="6"/>
  <c r="I68" i="6"/>
  <c r="I73" i="6"/>
  <c r="J68" i="6"/>
  <c r="C68" i="6"/>
  <c r="C15" i="6"/>
  <c r="J15" i="6"/>
  <c r="I67" i="6"/>
  <c r="I63" i="6"/>
  <c r="C62" i="6"/>
  <c r="J62" i="6"/>
  <c r="C67" i="6"/>
  <c r="J67" i="6"/>
  <c r="I62" i="6"/>
  <c r="J9" i="6"/>
  <c r="C9" i="6"/>
  <c r="I9" i="6"/>
  <c r="I26" i="6"/>
  <c r="C73" i="6"/>
  <c r="J73" i="6"/>
  <c r="J32" i="6"/>
  <c r="C32" i="6"/>
  <c r="J61" i="6"/>
  <c r="C61" i="6"/>
  <c r="I61" i="6"/>
  <c r="I25" i="6"/>
  <c r="J27" i="6"/>
  <c r="I74" i="6"/>
  <c r="I27" i="6"/>
  <c r="I51" i="6"/>
  <c r="C51" i="6"/>
  <c r="J51" i="6"/>
  <c r="C74" i="6"/>
  <c r="J74" i="6"/>
  <c r="J63" i="6"/>
  <c r="C63" i="6"/>
  <c r="J25" i="6"/>
  <c r="C25" i="6"/>
  <c r="C27" i="6"/>
  <c r="C56" i="6"/>
  <c r="J55" i="6"/>
  <c r="C55" i="6"/>
  <c r="I13" i="6"/>
  <c r="I55" i="6"/>
  <c r="C7" i="6"/>
  <c r="J7" i="6"/>
  <c r="C26" i="6"/>
  <c r="J26" i="6"/>
  <c r="I7" i="6"/>
  <c r="J13" i="6"/>
  <c r="C13" i="6"/>
  <c r="C19" i="6"/>
  <c r="J19" i="6"/>
  <c r="J31" i="6"/>
  <c r="C31" i="6"/>
  <c r="C50" i="6"/>
  <c r="J50" i="6"/>
  <c r="J20" i="6"/>
  <c r="C20" i="6"/>
  <c r="I33" i="6"/>
  <c r="C43" i="6"/>
  <c r="J43" i="6"/>
  <c r="C49" i="6"/>
  <c r="J49" i="6"/>
  <c r="C45" i="6"/>
  <c r="J45" i="6"/>
  <c r="I38" i="6"/>
  <c r="I37" i="6"/>
  <c r="I49" i="6"/>
  <c r="I31" i="6"/>
  <c r="C21" i="6"/>
  <c r="J21" i="6"/>
  <c r="I43" i="6"/>
  <c r="I19" i="6"/>
  <c r="C33" i="6"/>
  <c r="J33" i="6"/>
  <c r="J8" i="6"/>
  <c r="C8" i="6"/>
  <c r="J44" i="6"/>
  <c r="C44" i="6"/>
  <c r="J37" i="6"/>
  <c r="C37" i="6"/>
  <c r="C39" i="6"/>
  <c r="J39" i="6"/>
  <c r="I20" i="6"/>
  <c r="C14" i="6"/>
  <c r="J14" i="6"/>
  <c r="I21" i="6"/>
  <c r="I50" i="6"/>
  <c r="C38" i="6"/>
  <c r="J38" i="6"/>
  <c r="I45" i="6"/>
  <c r="I8" i="6"/>
  <c r="I44" i="6"/>
  <c r="I14" i="6"/>
  <c r="I39" i="6"/>
  <c r="K57" i="6" l="1"/>
  <c r="K15" i="6"/>
  <c r="K73" i="6"/>
  <c r="K9" i="6"/>
  <c r="K69" i="6"/>
  <c r="K75" i="6"/>
  <c r="K68" i="6"/>
  <c r="K55" i="6"/>
  <c r="K7" i="6"/>
  <c r="K67" i="6"/>
  <c r="K56" i="6"/>
  <c r="K62" i="6"/>
  <c r="K63" i="6"/>
  <c r="K32" i="6"/>
  <c r="K26" i="6"/>
  <c r="K51" i="6"/>
  <c r="K21" i="6"/>
  <c r="K49" i="6"/>
  <c r="K61" i="6"/>
  <c r="K25" i="6"/>
  <c r="K27" i="6"/>
  <c r="K39" i="6"/>
  <c r="K33" i="6"/>
  <c r="K74" i="6"/>
  <c r="K14" i="6"/>
  <c r="K43" i="6"/>
  <c r="K13" i="6"/>
  <c r="K45" i="6"/>
  <c r="K20" i="6"/>
  <c r="K38" i="6"/>
  <c r="K44" i="6"/>
  <c r="K37" i="6"/>
  <c r="K50" i="6"/>
  <c r="K31" i="6"/>
  <c r="K8" i="6"/>
  <c r="K19" i="6"/>
</calcChain>
</file>

<file path=xl/sharedStrings.xml><?xml version="1.0" encoding="utf-8"?>
<sst xmlns="http://schemas.openxmlformats.org/spreadsheetml/2006/main" count="1178" uniqueCount="208">
  <si>
    <t>CLUBES</t>
  </si>
  <si>
    <t>V</t>
  </si>
  <si>
    <t>E</t>
  </si>
  <si>
    <t>D</t>
  </si>
  <si>
    <t>GP</t>
  </si>
  <si>
    <t>GC</t>
  </si>
  <si>
    <t>L</t>
  </si>
  <si>
    <t>M</t>
  </si>
  <si>
    <t>N</t>
  </si>
  <si>
    <t>O</t>
  </si>
  <si>
    <t>P</t>
  </si>
  <si>
    <t>Q</t>
  </si>
  <si>
    <t>CARUSO</t>
  </si>
  <si>
    <t>ADOLPHO</t>
  </si>
  <si>
    <t>THIAGO</t>
  </si>
  <si>
    <t>PAULÃO</t>
  </si>
  <si>
    <t>RAFAEL PENA</t>
  </si>
  <si>
    <t>M. PORTO</t>
  </si>
  <si>
    <t>ORNELAS</t>
  </si>
  <si>
    <t>TONINHO</t>
  </si>
  <si>
    <t>BETO</t>
  </si>
  <si>
    <t>MOTTA</t>
  </si>
  <si>
    <t>PIMENTEL</t>
  </si>
  <si>
    <t>LUIZ CLÁUDIO</t>
  </si>
  <si>
    <t>LORIVAL</t>
  </si>
  <si>
    <t>ANDRÉ</t>
  </si>
  <si>
    <t>ELINTO</t>
  </si>
  <si>
    <t>FRANCISCO</t>
  </si>
  <si>
    <t>LUIZ GOMES</t>
  </si>
  <si>
    <t>ZÉ RICARDO</t>
  </si>
  <si>
    <t>DUGUET</t>
  </si>
  <si>
    <t>M. FERREIRA</t>
  </si>
  <si>
    <t>MARCUS</t>
  </si>
  <si>
    <t>JEAN</t>
  </si>
  <si>
    <t>MARQUINHO</t>
  </si>
  <si>
    <t>ALBERTO</t>
  </si>
  <si>
    <t>ROBERTO</t>
  </si>
  <si>
    <t>JULIANO</t>
  </si>
  <si>
    <t>M. VASQUES</t>
  </si>
  <si>
    <t>MAGNO</t>
  </si>
  <si>
    <t>FARNEZE</t>
  </si>
  <si>
    <t>C. HENRIQUE</t>
  </si>
  <si>
    <t>M. SILVA</t>
  </si>
  <si>
    <t>ALCIDES</t>
  </si>
  <si>
    <t>TARCÍZIO</t>
  </si>
  <si>
    <t>PAULO CÉSAR</t>
  </si>
  <si>
    <t>JUNIOR</t>
  </si>
  <si>
    <t>ALAN</t>
  </si>
  <si>
    <t>WENDEL</t>
  </si>
  <si>
    <t>Federação de Futebol de Mesa do Distrito Federal - 3 Toques</t>
  </si>
  <si>
    <t>VI Copa Centro-Oeste Individual 2020</t>
  </si>
  <si>
    <t>TABELA DA PRIMEIRA FASE</t>
  </si>
  <si>
    <t>DATA:</t>
  </si>
  <si>
    <t>07.03.2020</t>
  </si>
  <si>
    <t>ROD</t>
  </si>
  <si>
    <t>ÁRBITROS</t>
  </si>
  <si>
    <t>ARTILHEIROS</t>
  </si>
  <si>
    <t>JOGOS</t>
  </si>
  <si>
    <t>x</t>
  </si>
  <si>
    <t>t</t>
  </si>
  <si>
    <t>Federação de Futebol de Mesa do DF - 3 Toques</t>
  </si>
  <si>
    <t>CLASSIFICAÇÃO FINAL DA PRIMEIRA FASE</t>
  </si>
  <si>
    <t>GRUPO</t>
  </si>
  <si>
    <t>CF</t>
  </si>
  <si>
    <t>TÉCNICOS</t>
  </si>
  <si>
    <t>J</t>
  </si>
  <si>
    <t>GF</t>
  </si>
  <si>
    <t>SG</t>
  </si>
  <si>
    <t>PG</t>
  </si>
  <si>
    <t>Aprov.</t>
  </si>
  <si>
    <t>A</t>
  </si>
  <si>
    <t>1º</t>
  </si>
  <si>
    <t>2º</t>
  </si>
  <si>
    <t>3º</t>
  </si>
  <si>
    <t>4º</t>
  </si>
  <si>
    <t>5º</t>
  </si>
  <si>
    <t>6º</t>
  </si>
  <si>
    <t>7º</t>
  </si>
  <si>
    <t>B</t>
  </si>
  <si>
    <t>C</t>
  </si>
  <si>
    <t>F</t>
  </si>
  <si>
    <t>G</t>
  </si>
  <si>
    <t>H</t>
  </si>
  <si>
    <t>I</t>
  </si>
  <si>
    <t>K</t>
  </si>
  <si>
    <t>R</t>
  </si>
  <si>
    <t>TABELA DA SEGUNDA FASE</t>
  </si>
  <si>
    <t>08.03.2020</t>
  </si>
  <si>
    <t>QUARTAS DE FINAL</t>
  </si>
  <si>
    <t>LUIZ CLAUDIO</t>
  </si>
  <si>
    <t>PAULO CESAR</t>
  </si>
  <si>
    <t>SEMIFINAIS</t>
  </si>
  <si>
    <t>VASQUES</t>
  </si>
  <si>
    <t>FINAL</t>
  </si>
  <si>
    <t>CLASSIFICAÇÃO FINAL DA SEGUNDA FASE</t>
  </si>
  <si>
    <t>Regulamento Básico da Copa Centro Oeste 2020</t>
  </si>
  <si>
    <t>FORMA DE DISPUTA</t>
  </si>
  <si>
    <t>Na Primeira Fase os 37 técnicos inscritos serão divididos em cinco grupos com 6 e um grupo com 7.</t>
  </si>
  <si>
    <t>Para a Segunda Fase da Taça de Ouro, passarão os três primeiros colocados de cada grupo e formarão</t>
  </si>
  <si>
    <t>seis novos grupos, assim formados:</t>
  </si>
  <si>
    <t>Grupo G - 1ºA - 2ºB - 3ºC</t>
  </si>
  <si>
    <t>Grupo H - 1ºB - 2ºC - 3ºD</t>
  </si>
  <si>
    <t>Grupo I - 1ºC - 2ºD - 3ºE</t>
  </si>
  <si>
    <t>Grupo J - 1ºD - 2ºE - 3ºF</t>
  </si>
  <si>
    <t>Grupo K - 1ºE - 2ºF - 3ºA</t>
  </si>
  <si>
    <t>Grupo L - 1ºF - 2ºA - 3ºB</t>
  </si>
  <si>
    <t>Nota:</t>
  </si>
  <si>
    <t>O sétimo colocado do Grupo A estará eliminado da competição.</t>
  </si>
  <si>
    <t>Caso um técnico não possa comparecer para efetuar os jogos da Segunda Fase da Taça de Prata, esse</t>
  </si>
  <si>
    <t>poderá ser substituído pelo sétimo colocado do Grupo A, desde que este assim queira.</t>
  </si>
  <si>
    <t>Na Segunda Fase a tabela poderá ter a ordem dos jogos alterados, após a definição dos componentes de cada grupo.</t>
  </si>
  <si>
    <t>Caso aconteça de dois técnicos do mesmo clube caírem no mesmo grupo, independentemente da classificação na Primeira Fase, passarão a jogar na primeira rodada.</t>
  </si>
  <si>
    <t>No caso de três técnicos do mesmo clube caírem no mesmo grupo, a primeira rodada terá respeitada a ordem pré-determinada e, para a segunda, jogará o técnico perdedor ou de pior campanha, no caso de empate.</t>
  </si>
  <si>
    <t>No caso de três técnicos de clubes diferentes, a primeira rodada terá respeitada a ordem pré-determinada e a segunda alterada, caso haja um perdedor (ou o de pior campanha no caso de empate), este passará a disputar o segundo jogo.</t>
  </si>
  <si>
    <t>O primeiro colocado de cada grupo, mais os dois melhores segundos colocados passarão para as</t>
  </si>
  <si>
    <t>Quartas de Final. Os melhores segundos colocados serão apurados dentro dessa Fase. No caso de</t>
  </si>
  <si>
    <t>continuarem empatados, serão apurados utilizando-se o somatório da Primeira e Segunda fases.</t>
  </si>
  <si>
    <t>Nas Quartas de Final os encontros serão os seguintes:</t>
  </si>
  <si>
    <t>1º colocado Geral x 8º colocado Geral</t>
  </si>
  <si>
    <t>2º colocado Geral x 7º colocado Geral</t>
  </si>
  <si>
    <t>3º colocado Geral x 6º colocado Geral</t>
  </si>
  <si>
    <t>4º colocado Geral x 5º colocado Geral</t>
  </si>
  <si>
    <t>Os vencedores (ou os técnicos favorecidos com o empate) disputarão as Semifinais, que serão assim</t>
  </si>
  <si>
    <t>constituídas:</t>
  </si>
  <si>
    <t>1º colocado Geral x 4º colocado Geral</t>
  </si>
  <si>
    <t>2º colocado Geral x 3º colocado Geral</t>
  </si>
  <si>
    <t>Os vencedores disputarão a final.</t>
  </si>
  <si>
    <t>Em todas essas fases (Quartas de Final, Semifinais e Final), no caso de acontecer empate, a vantagem</t>
  </si>
  <si>
    <t>será do técnico com a melhor campanha na classificação geral (melhor desempenho até o momento</t>
  </si>
  <si>
    <t>em que ocorreu o empate).</t>
  </si>
  <si>
    <t>TAÇA DE PRATA</t>
  </si>
  <si>
    <t>Para a Segunda Fase da Taça de Prata, os dezoito técnicos serão distribuídos em seis novos grupos,</t>
  </si>
  <si>
    <t>compostos da seguinte forma:</t>
  </si>
  <si>
    <t>Grupo M - 4ºA - 5ºB - 6ºC</t>
  </si>
  <si>
    <t>Grupo N - 4ºB - 5ºC - 6ºD</t>
  </si>
  <si>
    <t>Grupo O - 4ºC - 5ºD - 6ºE</t>
  </si>
  <si>
    <t>Grupo P - 4ºD - 5ºE - 6ºF</t>
  </si>
  <si>
    <t>Grupo Q - 4ºE - 5ºF - 6ºA</t>
  </si>
  <si>
    <t>Grupo R - 4ºF - 5ºA - 6ºB</t>
  </si>
  <si>
    <t>Para efeitos de Classificação Geral, os critérios serão:</t>
  </si>
  <si>
    <t>a) Melhor Percentual de Aproveitamento</t>
  </si>
  <si>
    <t>b) Maior média de Vitórias</t>
  </si>
  <si>
    <t>c) Maior média de Saldo de Gols</t>
  </si>
  <si>
    <t>d) Maior média de Gols Marcados</t>
  </si>
  <si>
    <t>e) Confronto direto, se houver</t>
  </si>
  <si>
    <t>f) Sorteio</t>
  </si>
  <si>
    <t>Nas fases de grupo, a classificação se dará pelos critérios:</t>
  </si>
  <si>
    <t>a) Maior número de Pontos</t>
  </si>
  <si>
    <t>b) Maior número de Vitórias</t>
  </si>
  <si>
    <t>c) Melhor Saldo de Gols</t>
  </si>
  <si>
    <t>d) Maior número de Gols Marcados</t>
  </si>
  <si>
    <t>e) Confronto Direto</t>
  </si>
  <si>
    <t>f) Sorteio.</t>
  </si>
  <si>
    <t>NORMAS DE CONDUTA</t>
  </si>
  <si>
    <t>Foi criado o grupo de Whats App COPA CENTRO OESTE 2020, com todos os 37 participantes, para que nele sejam retiradas as dúvidas em relação à competição.</t>
  </si>
  <si>
    <t>1. Os jogos não serão anunciados pela organização. Foi divulgada tabela completa da Primeira Fase nesse grupo. De posse dessa tabela, é obrigação do atleta a presença na mesa designada para o seu jogo ou arbitragem no momento em que for declarado o início da rodada.</t>
  </si>
  <si>
    <t>Este procedimento é obrigatório mesmo em caso de WO.</t>
  </si>
  <si>
    <t>2. O horário de início das rodadas e dos jogos deverá ser seguido à risca pela organização e pelos técnicos e árbitros participantes.</t>
  </si>
  <si>
    <t xml:space="preserve">3. Deverão ser respeitados intervalos de dez minutos de uma rodada para a outra. Antes do encerramento desses dez minutos, todos os envolvidos na rodada deverão se dirigir às suas mesas. </t>
  </si>
  <si>
    <t>Para o início das partidas serão dados avisos de 5 minutos (através de corneta), 3 minutos (comunicação da Comissão Técnica) e 1 minuto (toque do despertador), ao fim do qual o cronômetro será acionado. Neste momento os técnicos devem estar prontos para o início do jogo.</t>
  </si>
  <si>
    <t>4. Caso não estejam presentes técnicos e árbitros, serão aplicadas as seguintes punições:</t>
  </si>
  <si>
    <t>a) Para o técnico: uma falta técnica por minuto ausente; o árbitro deverá comunicar a expulsão de um jogador a cada três faltas técnicas; o tempo máximo para aplicar o WO será de três minutos.</t>
  </si>
  <si>
    <t>b) Para o árbitro: caberá aos técnicos presentes, a comunicação que está faltando o árbitro; este, terá o tempo de ausência controlado pela mesa coordenadora. Caso passe de um minuto a sua ausência, será comunicado que terá um ponto descontado em sua classificação final.</t>
  </si>
  <si>
    <t>5. Aos técnicos que se atrasarem para o início da primeira rodada do dia ou pós-almoço, será aplicado WO com o resultado de 3 x 0 a favor do seu adversário.</t>
  </si>
  <si>
    <t>6. O técnico que perder três partidas de uma fase por WO, terá todos os seus jogos computados como WO.</t>
  </si>
  <si>
    <t>COMISSÃO TÉCNICA</t>
  </si>
  <si>
    <t>7. A Comissão Técnica será a responsável pelo fornecimento e manutenção, durante a competição, da estrutura necessária para a realização das partidas, sorteio dos grupos, montagem das tabelas dos jogos e súmulas. Caberá a responsabilidade pela definição das bolas de jogo, cronômetro, premiação e eventuais esclarecimentos nos dias de jogos.</t>
  </si>
  <si>
    <t>Será composta por Alcides Figueira Filho, José Ricardo Almeida e Marcelo Silva.</t>
  </si>
  <si>
    <t>COMISSÃO DISCIPLINAR</t>
  </si>
  <si>
    <t xml:space="preserve">8. Formada por Antônio Carlos Pimentel, Marcelo Vasques e Tarcízio Dinoá Junior, a Comissão Disciplinar terá a responsabilidade de julgar todos os casos disciplinares, protestos, dúvidas etc., que eventualmente venham a ocorrer durante o andamento do certame, inclusive quando ocorrerem fora do local e do horário das rodadas, julgando com base no presente Regulamento, respeitando integralmente as Regras Oficiais e o Código de Justiça e Disciplina da Confederação Brasileira de Futebol de Mesa - Modalidade 3 Toques.  </t>
  </si>
  <si>
    <t xml:space="preserve">9. A Comissão Disciplinar somente será convocada por um de seus membros e as reuniões ocorrerão obrigatoriamente entre os intervalos das rodadas. O campeonato somente prosseguirá após a Comissão Disciplinar analisar o fato apresentado e dar o veredito. </t>
  </si>
  <si>
    <t>10. Se qualquer dos membros titulares da Comissão Disciplinar for parte diretamente interessada no caso a ser julgado, ou na ocasião esteja impossibilitado de participar da reunião, deverá ser substituído pela Comissão Técnica.</t>
  </si>
  <si>
    <t>11. Todos os casos omissos neste Regulamento serão também julgados pela Comissão Disciplinar.</t>
  </si>
  <si>
    <t>COMISSÃO DE REGRAS</t>
  </si>
  <si>
    <t>12. A Comissão de Regras, formada por Antônio Carlos Almeida, Beto Magrini e Paulo Caruso, está autorizada a solucionar possíveis dúvidas quanto à interpretação das Regras Oficiais.</t>
  </si>
  <si>
    <t>UNIFORMES</t>
  </si>
  <si>
    <t>13. Será obrigatório durante a disputa da competição e também durante a premiação o uso de camisas representativas dos clubes aos quais os 37 técnicos participantes estejam filiados junto à Confederação Brasileira de Futebol de Mesa - 3 Toques.</t>
  </si>
  <si>
    <t>14. Não será permitido o uso de camisa sem mangas e de chinelos.</t>
  </si>
  <si>
    <t>15. Em caso de divergência, a Comissão Disciplinar criada para o evento decidirá se o atleta poderá ou não continuar com sua participação na competição.</t>
  </si>
  <si>
    <t>16. Não serão aceitos recursos por alegação de desconhecimento desse regulamento.</t>
  </si>
  <si>
    <t>PREMIAÇÃO</t>
  </si>
  <si>
    <t>17. Serão ofertados troféus aos 4 (quatro) primeiros colocados da Série Ouro e aos 2 (dois) primeiros da Série Prata.</t>
  </si>
  <si>
    <t>BOA PARTICIPAÇÃO!</t>
  </si>
  <si>
    <t>VI Copa Centro Oeste - 2020</t>
  </si>
  <si>
    <t>Classificação Geral</t>
  </si>
  <si>
    <t>Col.</t>
  </si>
  <si>
    <t>Técnico</t>
  </si>
  <si>
    <t>Clube</t>
  </si>
  <si>
    <t>Perc.</t>
  </si>
  <si>
    <t>Liberdade MG</t>
  </si>
  <si>
    <t>Bilac SP</t>
  </si>
  <si>
    <t>ACAFUMA DF</t>
  </si>
  <si>
    <t>Tupi MG</t>
  </si>
  <si>
    <t>Botafogo RJ</t>
  </si>
  <si>
    <t>AABB DF</t>
  </si>
  <si>
    <t>Atlético GO</t>
  </si>
  <si>
    <t>AFUMEG GO</t>
  </si>
  <si>
    <t>Vasco da Gama RJ</t>
  </si>
  <si>
    <t>SÉRIE</t>
  </si>
  <si>
    <t>CLASSIFICAÇÃO</t>
  </si>
  <si>
    <t>ATLETA</t>
  </si>
  <si>
    <t>CLUBE</t>
  </si>
  <si>
    <t>OURO</t>
  </si>
  <si>
    <t>PRATA</t>
  </si>
  <si>
    <t>CLASSIFICAÇÃO GERAL - COPA CENTRO-OESTE 2020 - MODALIDADE 3TOQUES</t>
  </si>
  <si>
    <t>PAULO CARUSO</t>
  </si>
  <si>
    <t>ANTONIO CARLOS</t>
  </si>
  <si>
    <t>ANDRÉ BRANDÃO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</si>
</sst>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dd\.mm\.yyyy"/>
    <numFmt numFmtId="166" formatCode="0.0%"/>
  </numFmts>
  <fonts count="41" x14ac:knownFonts="1">
    <font>
      <sz val="11"/>
      <color rgb="FF000000"/>
      <name val="Calibri"/>
    </font>
    <font>
      <sz val="9"/>
      <name val="Arial"/>
      <family val="2"/>
    </font>
    <font>
      <b/>
      <sz val="9"/>
      <name val="Arial"/>
      <family val="2"/>
    </font>
    <font>
      <b/>
      <i/>
      <sz val="22"/>
      <color rgb="FFFFFFFF"/>
      <name val="Arial"/>
      <family val="2"/>
    </font>
    <font>
      <sz val="11"/>
      <name val="Calibri"/>
      <family val="2"/>
    </font>
    <font>
      <b/>
      <i/>
      <sz val="18"/>
      <color rgb="FFFFFFFF"/>
      <name val="Arial"/>
      <family val="2"/>
    </font>
    <font>
      <b/>
      <i/>
      <sz val="16"/>
      <color rgb="FFFFFFFF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i/>
      <sz val="12"/>
      <color rgb="FFFFFFFF"/>
      <name val="Arial"/>
      <family val="2"/>
    </font>
    <font>
      <b/>
      <sz val="10"/>
      <color rgb="FFFFFFFF"/>
      <name val="Arial"/>
      <family val="2"/>
    </font>
    <font>
      <b/>
      <sz val="20"/>
      <name val="Arial"/>
      <family val="2"/>
    </font>
    <font>
      <sz val="10"/>
      <color rgb="FF000000"/>
      <name val="Arial"/>
      <family val="2"/>
    </font>
    <font>
      <sz val="10"/>
      <color rgb="FFFF0000"/>
      <name val="Arial"/>
      <family val="2"/>
    </font>
    <font>
      <b/>
      <sz val="16"/>
      <color rgb="FFFFFFFF"/>
      <name val="Arial"/>
      <family val="2"/>
    </font>
    <font>
      <b/>
      <sz val="14"/>
      <color rgb="FFFFFFFF"/>
      <name val="Arial"/>
      <family val="2"/>
    </font>
    <font>
      <b/>
      <sz val="9"/>
      <name val="Verdana"/>
      <family val="2"/>
    </font>
    <font>
      <b/>
      <sz val="9"/>
      <color rgb="FFFFFFFF"/>
      <name val="Arial"/>
      <family val="2"/>
    </font>
    <font>
      <b/>
      <sz val="9"/>
      <color rgb="FFFFFFFF"/>
      <name val="Verdana"/>
      <family val="2"/>
    </font>
    <font>
      <b/>
      <sz val="36"/>
      <color rgb="FFFFFFFF"/>
      <name val="Arial"/>
      <family val="2"/>
    </font>
    <font>
      <b/>
      <sz val="9"/>
      <color rgb="FFFF0000"/>
      <name val="Arial"/>
      <family val="2"/>
    </font>
    <font>
      <b/>
      <i/>
      <sz val="24"/>
      <color rgb="FFFFFFFF"/>
      <name val="Arial"/>
      <family val="2"/>
    </font>
    <font>
      <b/>
      <i/>
      <sz val="20"/>
      <color rgb="FFFFFFFF"/>
      <name val="Arial"/>
      <family val="2"/>
    </font>
    <font>
      <b/>
      <i/>
      <sz val="14"/>
      <color rgb="FFFFFFFF"/>
      <name val="Arial"/>
      <family val="2"/>
    </font>
    <font>
      <b/>
      <sz val="12"/>
      <name val="Arial"/>
      <family val="2"/>
    </font>
    <font>
      <b/>
      <sz val="10"/>
      <color rgb="FFFF0000"/>
      <name val="Arial"/>
      <family val="2"/>
    </font>
    <font>
      <b/>
      <sz val="22"/>
      <name val="Arial"/>
      <family val="2"/>
    </font>
    <font>
      <sz val="9"/>
      <color rgb="FFFF0000"/>
      <name val="Arial"/>
      <family val="2"/>
    </font>
    <font>
      <b/>
      <sz val="20"/>
      <color rgb="FFFFFFFF"/>
      <name val="Arial"/>
      <family val="2"/>
    </font>
    <font>
      <sz val="9"/>
      <color rgb="FF000000"/>
      <name val="Arial"/>
      <family val="2"/>
    </font>
    <font>
      <b/>
      <sz val="22"/>
      <color rgb="FFFFFFFF"/>
      <name val="Arial"/>
      <family val="2"/>
    </font>
    <font>
      <b/>
      <sz val="12"/>
      <color rgb="FFFFFFFF"/>
      <name val="Arial"/>
      <family val="2"/>
    </font>
    <font>
      <b/>
      <sz val="22"/>
      <color rgb="FFFF0000"/>
      <name val="Cambria"/>
      <family val="1"/>
    </font>
    <font>
      <sz val="12"/>
      <color rgb="FF000000"/>
      <name val="Cambria"/>
      <family val="1"/>
    </font>
    <font>
      <b/>
      <sz val="20"/>
      <color rgb="FF000000"/>
      <name val="Cambria"/>
      <family val="1"/>
    </font>
    <font>
      <b/>
      <sz val="36"/>
      <color rgb="FF000000"/>
      <name val="Cambria"/>
      <family val="1"/>
    </font>
    <font>
      <b/>
      <sz val="16"/>
      <color rgb="FFFFFFFF"/>
      <name val="Calibri"/>
      <family val="2"/>
    </font>
    <font>
      <b/>
      <sz val="11"/>
      <color rgb="FF000000"/>
      <name val="Calibri"/>
      <family val="2"/>
    </font>
    <font>
      <b/>
      <sz val="11"/>
      <color rgb="FFFFFFFF"/>
      <name val="Calibri"/>
      <family val="2"/>
    </font>
    <font>
      <b/>
      <sz val="14"/>
      <color rgb="FF000000"/>
      <name val="Calibri"/>
      <family val="2"/>
    </font>
    <font>
      <sz val="11"/>
      <color rgb="FF000000"/>
      <name val="Calibri"/>
      <family val="2"/>
    </font>
  </fonts>
  <fills count="17">
    <fill>
      <patternFill patternType="none"/>
    </fill>
    <fill>
      <patternFill patternType="gray125"/>
    </fill>
    <fill>
      <patternFill patternType="solid">
        <fgColor rgb="FF0000CC"/>
        <bgColor rgb="FF0000CC"/>
      </patternFill>
    </fill>
    <fill>
      <patternFill patternType="solid">
        <fgColor rgb="FF00B050"/>
        <bgColor rgb="FF00B050"/>
      </patternFill>
    </fill>
    <fill>
      <patternFill patternType="solid">
        <fgColor rgb="FF000000"/>
        <bgColor rgb="FF000000"/>
      </patternFill>
    </fill>
    <fill>
      <patternFill patternType="solid">
        <fgColor rgb="FFD6E3BC"/>
        <bgColor rgb="FFD6E3BC"/>
      </patternFill>
    </fill>
    <fill>
      <patternFill patternType="solid">
        <fgColor rgb="FFF2DBDB"/>
        <bgColor rgb="FFF2DBDB"/>
      </patternFill>
    </fill>
    <fill>
      <patternFill patternType="solid">
        <fgColor rgb="FFF2F2F2"/>
        <bgColor rgb="FFF2F2F2"/>
      </patternFill>
    </fill>
    <fill>
      <patternFill patternType="solid">
        <fgColor rgb="FFDDD9C3"/>
        <bgColor rgb="FFDDD9C3"/>
      </patternFill>
    </fill>
    <fill>
      <patternFill patternType="solid">
        <fgColor rgb="FFDBE5F1"/>
        <bgColor rgb="FFDBE5F1"/>
      </patternFill>
    </fill>
    <fill>
      <patternFill patternType="solid">
        <fgColor rgb="FFFBD4B4"/>
        <bgColor rgb="FFFBD4B4"/>
      </patternFill>
    </fill>
    <fill>
      <patternFill patternType="solid">
        <fgColor rgb="FFE5DFEC"/>
        <bgColor rgb="FFE5DFEC"/>
      </patternFill>
    </fill>
    <fill>
      <patternFill patternType="solid">
        <fgColor rgb="FFC00000"/>
        <bgColor rgb="FFC00000"/>
      </patternFill>
    </fill>
    <fill>
      <patternFill patternType="solid">
        <fgColor rgb="FF002060"/>
        <bgColor rgb="FF002060"/>
      </patternFill>
    </fill>
    <fill>
      <patternFill patternType="solid">
        <fgColor rgb="FFFF0000"/>
        <bgColor rgb="FFFF0000"/>
      </patternFill>
    </fill>
    <fill>
      <patternFill patternType="solid">
        <fgColor rgb="FFFFFFFF"/>
        <bgColor rgb="FFFFFFFF"/>
      </patternFill>
    </fill>
    <fill>
      <patternFill patternType="solid">
        <fgColor rgb="FFD8D8D8"/>
        <bgColor rgb="FFD8D8D8"/>
      </patternFill>
    </fill>
  </fills>
  <borders count="28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/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9">
    <xf numFmtId="0" fontId="0" fillId="0" borderId="0" xfId="0" applyFont="1" applyAlignme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/>
    <xf numFmtId="164" fontId="1" fillId="0" borderId="0" xfId="0" applyNumberFormat="1" applyFont="1"/>
    <xf numFmtId="0" fontId="1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16" fontId="9" fillId="3" borderId="4" xfId="0" applyNumberFormat="1" applyFont="1" applyFill="1" applyBorder="1" applyAlignment="1">
      <alignment horizontal="center" vertical="center"/>
    </xf>
    <xf numFmtId="16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16" fontId="10" fillId="4" borderId="5" xfId="0" applyNumberFormat="1" applyFont="1" applyFill="1" applyBorder="1" applyAlignment="1">
      <alignment horizontal="center" vertical="center"/>
    </xf>
    <xf numFmtId="0" fontId="10" fillId="4" borderId="9" xfId="0" applyFont="1" applyFill="1" applyBorder="1" applyAlignment="1">
      <alignment horizontal="center" vertical="center" wrapText="1"/>
    </xf>
    <xf numFmtId="0" fontId="10" fillId="4" borderId="12" xfId="0" applyFont="1" applyFill="1" applyBorder="1" applyAlignment="1">
      <alignment horizontal="center" vertical="center" wrapText="1"/>
    </xf>
    <xf numFmtId="1" fontId="7" fillId="0" borderId="14" xfId="0" applyNumberFormat="1" applyFont="1" applyBorder="1" applyAlignment="1">
      <alignment horizontal="center" vertical="center" wrapText="1"/>
    </xf>
    <xf numFmtId="1" fontId="12" fillId="0" borderId="14" xfId="0" applyNumberFormat="1" applyFont="1" applyBorder="1" applyAlignment="1">
      <alignment horizontal="center" vertical="center" wrapText="1"/>
    </xf>
    <xf numFmtId="1" fontId="13" fillId="0" borderId="14" xfId="0" applyNumberFormat="1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3" fontId="7" fillId="0" borderId="14" xfId="0" applyNumberFormat="1" applyFont="1" applyBorder="1" applyAlignment="1">
      <alignment horizontal="center" vertical="center"/>
    </xf>
    <xf numFmtId="0" fontId="13" fillId="0" borderId="14" xfId="0" applyFont="1" applyBorder="1" applyAlignment="1">
      <alignment horizontal="center" vertical="center" wrapText="1"/>
    </xf>
    <xf numFmtId="1" fontId="7" fillId="0" borderId="5" xfId="0" applyNumberFormat="1" applyFont="1" applyBorder="1" applyAlignment="1">
      <alignment horizontal="center" vertical="center" wrapText="1"/>
    </xf>
    <xf numFmtId="1" fontId="12" fillId="0" borderId="5" xfId="0" applyNumberFormat="1" applyFont="1" applyBorder="1" applyAlignment="1">
      <alignment horizontal="center" vertical="center" wrapText="1"/>
    </xf>
    <xf numFmtId="1" fontId="13" fillId="0" borderId="5" xfId="0" applyNumberFormat="1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3" fontId="7" fillId="0" borderId="5" xfId="0" applyNumberFormat="1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 wrapText="1"/>
    </xf>
    <xf numFmtId="16" fontId="13" fillId="0" borderId="5" xfId="0" applyNumberFormat="1" applyFont="1" applyBorder="1" applyAlignment="1">
      <alignment horizontal="center" vertical="center" wrapText="1"/>
    </xf>
    <xf numFmtId="1" fontId="7" fillId="0" borderId="16" xfId="0" applyNumberFormat="1" applyFont="1" applyBorder="1" applyAlignment="1">
      <alignment horizontal="center" vertical="center" wrapText="1"/>
    </xf>
    <xf numFmtId="1" fontId="12" fillId="0" borderId="16" xfId="0" applyNumberFormat="1" applyFont="1" applyBorder="1" applyAlignment="1">
      <alignment horizontal="center" vertical="center" wrapText="1"/>
    </xf>
    <xf numFmtId="1" fontId="13" fillId="0" borderId="16" xfId="0" applyNumberFormat="1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13" fillId="0" borderId="16" xfId="0" applyFont="1" applyBorder="1" applyAlignment="1">
      <alignment horizontal="center" vertical="center" wrapText="1"/>
    </xf>
    <xf numFmtId="1" fontId="7" fillId="0" borderId="18" xfId="0" applyNumberFormat="1" applyFont="1" applyBorder="1" applyAlignment="1">
      <alignment horizontal="center" vertical="center" wrapText="1"/>
    </xf>
    <xf numFmtId="1" fontId="12" fillId="0" borderId="18" xfId="0" applyNumberFormat="1" applyFont="1" applyBorder="1" applyAlignment="1">
      <alignment horizontal="center" vertical="center" wrapText="1"/>
    </xf>
    <xf numFmtId="1" fontId="13" fillId="0" borderId="18" xfId="0" applyNumberFormat="1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3" fontId="7" fillId="0" borderId="18" xfId="0" applyNumberFormat="1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 wrapText="1"/>
    </xf>
    <xf numFmtId="1" fontId="7" fillId="7" borderId="19" xfId="0" applyNumberFormat="1" applyFont="1" applyFill="1" applyBorder="1" applyAlignment="1">
      <alignment horizontal="center" vertical="center" wrapText="1"/>
    </xf>
    <xf numFmtId="1" fontId="12" fillId="7" borderId="19" xfId="0" applyNumberFormat="1" applyFont="1" applyFill="1" applyBorder="1" applyAlignment="1">
      <alignment horizontal="center" vertical="center" wrapText="1"/>
    </xf>
    <xf numFmtId="1" fontId="13" fillId="7" borderId="19" xfId="0" applyNumberFormat="1" applyFont="1" applyFill="1" applyBorder="1" applyAlignment="1">
      <alignment horizontal="center" vertical="center" wrapText="1"/>
    </xf>
    <xf numFmtId="0" fontId="7" fillId="7" borderId="19" xfId="0" applyFont="1" applyFill="1" applyBorder="1" applyAlignment="1">
      <alignment horizontal="center" vertical="center" wrapText="1"/>
    </xf>
    <xf numFmtId="3" fontId="8" fillId="7" borderId="19" xfId="0" applyNumberFormat="1" applyFont="1" applyFill="1" applyBorder="1" applyAlignment="1">
      <alignment horizontal="center" vertical="center"/>
    </xf>
    <xf numFmtId="0" fontId="13" fillId="7" borderId="19" xfId="0" applyFont="1" applyFill="1" applyBorder="1" applyAlignment="1">
      <alignment horizontal="center" vertical="center" wrapText="1"/>
    </xf>
    <xf numFmtId="1" fontId="7" fillId="7" borderId="5" xfId="0" applyNumberFormat="1" applyFont="1" applyFill="1" applyBorder="1" applyAlignment="1">
      <alignment horizontal="center" vertical="center" wrapText="1"/>
    </xf>
    <xf numFmtId="1" fontId="12" fillId="7" borderId="5" xfId="0" applyNumberFormat="1" applyFont="1" applyFill="1" applyBorder="1" applyAlignment="1">
      <alignment horizontal="center" vertical="center" wrapText="1"/>
    </xf>
    <xf numFmtId="1" fontId="13" fillId="7" borderId="5" xfId="0" applyNumberFormat="1" applyFont="1" applyFill="1" applyBorder="1" applyAlignment="1">
      <alignment horizontal="center" vertical="center" wrapText="1"/>
    </xf>
    <xf numFmtId="0" fontId="7" fillId="7" borderId="5" xfId="0" applyFont="1" applyFill="1" applyBorder="1" applyAlignment="1">
      <alignment horizontal="center" vertical="center" wrapText="1"/>
    </xf>
    <xf numFmtId="3" fontId="8" fillId="7" borderId="5" xfId="0" applyNumberFormat="1" applyFont="1" applyFill="1" applyBorder="1" applyAlignment="1">
      <alignment horizontal="center" vertical="center"/>
    </xf>
    <xf numFmtId="0" fontId="13" fillId="7" borderId="5" xfId="0" applyFont="1" applyFill="1" applyBorder="1" applyAlignment="1">
      <alignment horizontal="center" vertical="center" wrapText="1"/>
    </xf>
    <xf numFmtId="1" fontId="7" fillId="7" borderId="20" xfId="0" applyNumberFormat="1" applyFont="1" applyFill="1" applyBorder="1" applyAlignment="1">
      <alignment horizontal="center" vertical="center" wrapText="1"/>
    </xf>
    <xf numFmtId="1" fontId="12" fillId="7" borderId="20" xfId="0" applyNumberFormat="1" applyFont="1" applyFill="1" applyBorder="1" applyAlignment="1">
      <alignment horizontal="center" vertical="center" wrapText="1"/>
    </xf>
    <xf numFmtId="1" fontId="13" fillId="7" borderId="20" xfId="0" applyNumberFormat="1" applyFont="1" applyFill="1" applyBorder="1" applyAlignment="1">
      <alignment horizontal="center" vertical="center" wrapText="1"/>
    </xf>
    <xf numFmtId="0" fontId="7" fillId="7" borderId="20" xfId="0" applyFont="1" applyFill="1" applyBorder="1" applyAlignment="1">
      <alignment horizontal="center" vertical="center" wrapText="1"/>
    </xf>
    <xf numFmtId="0" fontId="13" fillId="7" borderId="20" xfId="0" applyFont="1" applyFill="1" applyBorder="1" applyAlignment="1">
      <alignment horizontal="center" vertical="center" wrapText="1"/>
    </xf>
    <xf numFmtId="1" fontId="7" fillId="7" borderId="18" xfId="0" applyNumberFormat="1" applyFont="1" applyFill="1" applyBorder="1" applyAlignment="1">
      <alignment horizontal="center" vertical="center" wrapText="1"/>
    </xf>
    <xf numFmtId="1" fontId="12" fillId="7" borderId="18" xfId="0" applyNumberFormat="1" applyFont="1" applyFill="1" applyBorder="1" applyAlignment="1">
      <alignment horizontal="center" vertical="center" wrapText="1"/>
    </xf>
    <xf numFmtId="1" fontId="13" fillId="7" borderId="18" xfId="0" applyNumberFormat="1" applyFont="1" applyFill="1" applyBorder="1" applyAlignment="1">
      <alignment horizontal="center" vertical="center" wrapText="1"/>
    </xf>
    <xf numFmtId="0" fontId="7" fillId="7" borderId="18" xfId="0" applyFont="1" applyFill="1" applyBorder="1" applyAlignment="1">
      <alignment horizontal="center" vertical="center" wrapText="1"/>
    </xf>
    <xf numFmtId="3" fontId="8" fillId="7" borderId="18" xfId="0" applyNumberFormat="1" applyFont="1" applyFill="1" applyBorder="1" applyAlignment="1">
      <alignment horizontal="center" vertical="center"/>
    </xf>
    <xf numFmtId="0" fontId="13" fillId="7" borderId="18" xfId="0" applyFont="1" applyFill="1" applyBorder="1" applyAlignment="1">
      <alignment horizontal="center" vertical="center" wrapText="1"/>
    </xf>
    <xf numFmtId="3" fontId="7" fillId="7" borderId="19" xfId="0" applyNumberFormat="1" applyFont="1" applyFill="1" applyBorder="1" applyAlignment="1">
      <alignment horizontal="center" vertical="center"/>
    </xf>
    <xf numFmtId="3" fontId="7" fillId="7" borderId="5" xfId="0" applyNumberFormat="1" applyFont="1" applyFill="1" applyBorder="1" applyAlignment="1">
      <alignment horizontal="center" vertical="center"/>
    </xf>
    <xf numFmtId="3" fontId="7" fillId="7" borderId="18" xfId="0" applyNumberFormat="1" applyFont="1" applyFill="1" applyBorder="1" applyAlignment="1">
      <alignment horizontal="center" vertical="center"/>
    </xf>
    <xf numFmtId="1" fontId="7" fillId="7" borderId="22" xfId="0" applyNumberFormat="1" applyFont="1" applyFill="1" applyBorder="1" applyAlignment="1">
      <alignment horizontal="center" vertical="center" wrapText="1"/>
    </xf>
    <xf numFmtId="1" fontId="12" fillId="7" borderId="22" xfId="0" applyNumberFormat="1" applyFont="1" applyFill="1" applyBorder="1" applyAlignment="1">
      <alignment horizontal="center" vertical="center" wrapText="1"/>
    </xf>
    <xf numFmtId="1" fontId="13" fillId="7" borderId="22" xfId="0" applyNumberFormat="1" applyFont="1" applyFill="1" applyBorder="1" applyAlignment="1">
      <alignment horizontal="center" vertical="center" wrapText="1"/>
    </xf>
    <xf numFmtId="0" fontId="7" fillId="7" borderId="22" xfId="0" applyFont="1" applyFill="1" applyBorder="1" applyAlignment="1">
      <alignment horizontal="center" vertical="center" wrapText="1"/>
    </xf>
    <xf numFmtId="3" fontId="7" fillId="7" borderId="22" xfId="0" applyNumberFormat="1" applyFont="1" applyFill="1" applyBorder="1" applyAlignment="1">
      <alignment horizontal="center" vertical="center"/>
    </xf>
    <xf numFmtId="0" fontId="13" fillId="7" borderId="22" xfId="0" applyFont="1" applyFill="1" applyBorder="1" applyAlignment="1">
      <alignment horizontal="center" vertical="center" wrapText="1"/>
    </xf>
    <xf numFmtId="165" fontId="1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165" fontId="8" fillId="0" borderId="0" xfId="0" applyNumberFormat="1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0" fontId="16" fillId="0" borderId="0" xfId="0" applyNumberFormat="1" applyFont="1" applyAlignment="1">
      <alignment horizontal="center" vertical="center"/>
    </xf>
    <xf numFmtId="0" fontId="17" fillId="4" borderId="4" xfId="0" applyFont="1" applyFill="1" applyBorder="1" applyAlignment="1">
      <alignment horizontal="center" vertical="center"/>
    </xf>
    <xf numFmtId="10" fontId="18" fillId="4" borderId="4" xfId="0" applyNumberFormat="1" applyFont="1" applyFill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10" fontId="1" fillId="0" borderId="24" xfId="0" applyNumberFormat="1" applyFont="1" applyBorder="1" applyAlignment="1">
      <alignment horizontal="center" vertical="center"/>
    </xf>
    <xf numFmtId="0" fontId="17" fillId="0" borderId="0" xfId="0" applyFont="1" applyAlignment="1">
      <alignment horizontal="left" vertical="center"/>
    </xf>
    <xf numFmtId="0" fontId="17" fillId="0" borderId="0" xfId="0" applyFont="1" applyAlignment="1">
      <alignment horizontal="center" vertical="center"/>
    </xf>
    <xf numFmtId="10" fontId="1" fillId="0" borderId="0" xfId="0" applyNumberFormat="1" applyFont="1" applyAlignment="1">
      <alignment horizontal="center" vertical="center"/>
    </xf>
    <xf numFmtId="0" fontId="20" fillId="0" borderId="0" xfId="0" applyFont="1" applyAlignment="1">
      <alignment horizontal="center"/>
    </xf>
    <xf numFmtId="164" fontId="1" fillId="0" borderId="0" xfId="0" applyNumberFormat="1" applyFont="1" applyAlignment="1">
      <alignment horizontal="center"/>
    </xf>
    <xf numFmtId="0" fontId="20" fillId="0" borderId="0" xfId="0" applyFont="1" applyAlignment="1">
      <alignment horizontal="center" vertical="center"/>
    </xf>
    <xf numFmtId="16" fontId="9" fillId="2" borderId="4" xfId="0" applyNumberFormat="1" applyFont="1" applyFill="1" applyBorder="1" applyAlignment="1">
      <alignment horizontal="center" vertical="center"/>
    </xf>
    <xf numFmtId="16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6" fontId="24" fillId="0" borderId="0" xfId="0" applyNumberFormat="1" applyFont="1" applyAlignment="1">
      <alignment horizontal="center" vertical="center"/>
    </xf>
    <xf numFmtId="16" fontId="10" fillId="12" borderId="5" xfId="0" applyNumberFormat="1" applyFont="1" applyFill="1" applyBorder="1" applyAlignment="1">
      <alignment horizontal="center" vertical="center"/>
    </xf>
    <xf numFmtId="0" fontId="10" fillId="12" borderId="9" xfId="0" applyFont="1" applyFill="1" applyBorder="1" applyAlignment="1">
      <alignment horizontal="center" vertical="center" wrapText="1"/>
    </xf>
    <xf numFmtId="0" fontId="10" fillId="12" borderId="12" xfId="0" applyFont="1" applyFill="1" applyBorder="1" applyAlignment="1">
      <alignment horizontal="center" vertical="center" wrapText="1"/>
    </xf>
    <xf numFmtId="0" fontId="25" fillId="0" borderId="0" xfId="0" applyFont="1" applyAlignment="1">
      <alignment horizontal="center" vertical="center"/>
    </xf>
    <xf numFmtId="1" fontId="20" fillId="0" borderId="5" xfId="0" applyNumberFormat="1" applyFont="1" applyBorder="1" applyAlignment="1">
      <alignment horizontal="center" vertical="center" wrapText="1"/>
    </xf>
    <xf numFmtId="1" fontId="27" fillId="0" borderId="5" xfId="0" applyNumberFormat="1" applyFont="1" applyBorder="1" applyAlignment="1">
      <alignment horizontal="center" vertical="center" wrapText="1"/>
    </xf>
    <xf numFmtId="1" fontId="25" fillId="0" borderId="5" xfId="0" applyNumberFormat="1" applyFont="1" applyBorder="1" applyAlignment="1">
      <alignment horizontal="center" vertical="center" wrapText="1"/>
    </xf>
    <xf numFmtId="0" fontId="25" fillId="0" borderId="5" xfId="0" applyFont="1" applyBorder="1" applyAlignment="1">
      <alignment horizontal="center" vertical="center" wrapText="1"/>
    </xf>
    <xf numFmtId="1" fontId="20" fillId="0" borderId="18" xfId="0" applyNumberFormat="1" applyFont="1" applyBorder="1" applyAlignment="1">
      <alignment horizontal="center" vertical="center" wrapText="1"/>
    </xf>
    <xf numFmtId="1" fontId="27" fillId="0" borderId="18" xfId="0" applyNumberFormat="1" applyFont="1" applyBorder="1" applyAlignment="1">
      <alignment horizontal="center" vertical="center" wrapText="1"/>
    </xf>
    <xf numFmtId="1" fontId="25" fillId="0" borderId="18" xfId="0" applyNumberFormat="1" applyFont="1" applyBorder="1" applyAlignment="1">
      <alignment horizontal="center" vertical="center" wrapText="1"/>
    </xf>
    <xf numFmtId="0" fontId="25" fillId="0" borderId="18" xfId="0" applyFont="1" applyBorder="1" applyAlignment="1">
      <alignment horizontal="center" vertical="center" wrapText="1"/>
    </xf>
    <xf numFmtId="1" fontId="25" fillId="0" borderId="14" xfId="0" applyNumberFormat="1" applyFont="1" applyBorder="1" applyAlignment="1">
      <alignment horizontal="center" vertical="center" wrapText="1"/>
    </xf>
    <xf numFmtId="0" fontId="25" fillId="0" borderId="14" xfId="0" applyFont="1" applyBorder="1" applyAlignment="1">
      <alignment horizontal="center" vertical="center" wrapText="1"/>
    </xf>
    <xf numFmtId="1" fontId="20" fillId="0" borderId="14" xfId="0" applyNumberFormat="1" applyFont="1" applyBorder="1" applyAlignment="1">
      <alignment horizontal="center" vertical="center" wrapText="1"/>
    </xf>
    <xf numFmtId="1" fontId="27" fillId="0" borderId="14" xfId="0" applyNumberFormat="1" applyFont="1" applyBorder="1" applyAlignment="1">
      <alignment horizontal="center" vertical="center" wrapText="1"/>
    </xf>
    <xf numFmtId="1" fontId="2" fillId="0" borderId="0" xfId="0" applyNumberFormat="1" applyFont="1" applyAlignment="1">
      <alignment horizontal="center" vertical="center" wrapText="1"/>
    </xf>
    <xf numFmtId="1" fontId="27" fillId="0" borderId="0" xfId="0" applyNumberFormat="1" applyFont="1" applyAlignment="1">
      <alignment horizontal="center" vertical="center" wrapText="1"/>
    </xf>
    <xf numFmtId="0" fontId="27" fillId="0" borderId="0" xfId="0" applyFont="1" applyAlignment="1">
      <alignment horizontal="center" vertical="center" wrapText="1"/>
    </xf>
    <xf numFmtId="1" fontId="2" fillId="0" borderId="5" xfId="0" applyNumberFormat="1" applyFont="1" applyBorder="1" applyAlignment="1">
      <alignment horizontal="center" vertical="center" wrapText="1"/>
    </xf>
    <xf numFmtId="1" fontId="29" fillId="0" borderId="5" xfId="0" applyNumberFormat="1" applyFont="1" applyBorder="1" applyAlignment="1">
      <alignment horizontal="center" vertical="center" wrapText="1"/>
    </xf>
    <xf numFmtId="3" fontId="2" fillId="0" borderId="0" xfId="0" applyNumberFormat="1" applyFont="1" applyAlignment="1">
      <alignment horizontal="center" vertical="center"/>
    </xf>
    <xf numFmtId="165" fontId="2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1" fillId="3" borderId="4" xfId="0" applyFont="1" applyFill="1" applyBorder="1" applyAlignment="1">
      <alignment horizontal="center" vertical="center"/>
    </xf>
    <xf numFmtId="0" fontId="17" fillId="12" borderId="4" xfId="0" applyFont="1" applyFill="1" applyBorder="1" applyAlignment="1">
      <alignment horizontal="center" vertical="center"/>
    </xf>
    <xf numFmtId="10" fontId="18" fillId="12" borderId="4" xfId="0" applyNumberFormat="1" applyFont="1" applyFill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33" fillId="0" borderId="0" xfId="0" applyFont="1"/>
    <xf numFmtId="0" fontId="34" fillId="0" borderId="0" xfId="0" applyFont="1" applyAlignment="1">
      <alignment horizontal="center"/>
    </xf>
    <xf numFmtId="0" fontId="33" fillId="0" borderId="0" xfId="0" applyFont="1" applyAlignment="1">
      <alignment vertical="center" wrapText="1"/>
    </xf>
    <xf numFmtId="0" fontId="0" fillId="0" borderId="0" xfId="0" applyFont="1" applyAlignment="1">
      <alignment vertical="center"/>
    </xf>
    <xf numFmtId="0" fontId="32" fillId="0" borderId="0" xfId="0" applyFont="1" applyAlignment="1">
      <alignment horizontal="center" vertical="center" wrapText="1"/>
    </xf>
    <xf numFmtId="0" fontId="33" fillId="0" borderId="0" xfId="0" applyFont="1" applyAlignment="1">
      <alignment horizontal="left" vertical="center" wrapText="1"/>
    </xf>
    <xf numFmtId="0" fontId="34" fillId="0" borderId="0" xfId="0" applyFont="1" applyAlignment="1">
      <alignment horizontal="center" vertical="center" wrapText="1"/>
    </xf>
    <xf numFmtId="0" fontId="35" fillId="0" borderId="0" xfId="0" applyFont="1" applyAlignment="1">
      <alignment horizontal="center" vertical="center" wrapText="1"/>
    </xf>
    <xf numFmtId="0" fontId="37" fillId="0" borderId="0" xfId="0" applyFont="1"/>
    <xf numFmtId="0" fontId="38" fillId="4" borderId="4" xfId="0" applyFont="1" applyFill="1" applyBorder="1" applyAlignment="1">
      <alignment horizontal="center"/>
    </xf>
    <xf numFmtId="0" fontId="38" fillId="4" borderId="4" xfId="0" applyFont="1" applyFill="1" applyBorder="1" applyAlignment="1">
      <alignment horizontal="center"/>
    </xf>
    <xf numFmtId="0" fontId="0" fillId="0" borderId="24" xfId="0" applyFont="1" applyBorder="1"/>
    <xf numFmtId="0" fontId="0" fillId="0" borderId="24" xfId="0" applyFont="1" applyBorder="1" applyAlignment="1">
      <alignment horizontal="left"/>
    </xf>
    <xf numFmtId="0" fontId="0" fillId="0" borderId="24" xfId="0" applyFont="1" applyBorder="1" applyAlignment="1">
      <alignment horizontal="center"/>
    </xf>
    <xf numFmtId="0" fontId="0" fillId="0" borderId="24" xfId="0" applyFont="1" applyBorder="1" applyAlignment="1">
      <alignment horizontal="center"/>
    </xf>
    <xf numFmtId="166" fontId="0" fillId="0" borderId="24" xfId="0" applyNumberFormat="1" applyFont="1" applyBorder="1" applyAlignment="1">
      <alignment horizontal="center"/>
    </xf>
    <xf numFmtId="0" fontId="0" fillId="15" borderId="24" xfId="0" applyFont="1" applyFill="1" applyBorder="1" applyAlignment="1">
      <alignment horizontal="left"/>
    </xf>
    <xf numFmtId="0" fontId="0" fillId="15" borderId="24" xfId="0" applyFont="1" applyFill="1" applyBorder="1" applyAlignment="1">
      <alignment horizontal="center"/>
    </xf>
    <xf numFmtId="166" fontId="0" fillId="15" borderId="24" xfId="0" applyNumberFormat="1" applyFont="1" applyFill="1" applyBorder="1" applyAlignment="1">
      <alignment horizontal="center"/>
    </xf>
    <xf numFmtId="0" fontId="0" fillId="16" borderId="24" xfId="0" applyFont="1" applyFill="1" applyBorder="1"/>
    <xf numFmtId="0" fontId="0" fillId="16" borderId="24" xfId="0" applyFont="1" applyFill="1" applyBorder="1" applyAlignment="1">
      <alignment horizontal="left"/>
    </xf>
    <xf numFmtId="0" fontId="0" fillId="16" borderId="24" xfId="0" applyFont="1" applyFill="1" applyBorder="1" applyAlignment="1">
      <alignment horizontal="center"/>
    </xf>
    <xf numFmtId="0" fontId="0" fillId="16" borderId="24" xfId="0" applyFont="1" applyFill="1" applyBorder="1" applyAlignment="1">
      <alignment horizontal="center"/>
    </xf>
    <xf numFmtId="166" fontId="0" fillId="16" borderId="24" xfId="0" applyNumberFormat="1" applyFont="1" applyFill="1" applyBorder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Font="1" applyAlignment="1"/>
    <xf numFmtId="20" fontId="11" fillId="9" borderId="16" xfId="0" applyNumberFormat="1" applyFont="1" applyFill="1" applyBorder="1" applyAlignment="1">
      <alignment horizontal="center" vertical="center" textRotation="90" wrapText="1"/>
    </xf>
    <xf numFmtId="0" fontId="4" fillId="0" borderId="15" xfId="0" applyFont="1" applyBorder="1"/>
    <xf numFmtId="0" fontId="4" fillId="0" borderId="17" xfId="0" applyFont="1" applyBorder="1"/>
    <xf numFmtId="20" fontId="11" fillId="10" borderId="21" xfId="0" applyNumberFormat="1" applyFont="1" applyFill="1" applyBorder="1" applyAlignment="1">
      <alignment horizontal="center" vertical="center" textRotation="90" wrapText="1"/>
    </xf>
    <xf numFmtId="20" fontId="11" fillId="5" borderId="13" xfId="0" applyNumberFormat="1" applyFont="1" applyFill="1" applyBorder="1" applyAlignment="1">
      <alignment horizontal="center" vertical="center" textRotation="90" wrapText="1"/>
    </xf>
    <xf numFmtId="20" fontId="11" fillId="6" borderId="13" xfId="0" applyNumberFormat="1" applyFont="1" applyFill="1" applyBorder="1" applyAlignment="1">
      <alignment horizontal="center" vertical="center" textRotation="90" wrapText="1"/>
    </xf>
    <xf numFmtId="20" fontId="11" fillId="0" borderId="15" xfId="0" applyNumberFormat="1" applyFont="1" applyBorder="1" applyAlignment="1">
      <alignment horizontal="center" vertical="center" textRotation="90" wrapText="1"/>
    </xf>
    <xf numFmtId="20" fontId="11" fillId="11" borderId="13" xfId="0" applyNumberFormat="1" applyFont="1" applyFill="1" applyBorder="1" applyAlignment="1">
      <alignment horizontal="center" vertical="center" textRotation="90" wrapText="1"/>
    </xf>
    <xf numFmtId="16" fontId="10" fillId="4" borderId="6" xfId="0" applyNumberFormat="1" applyFont="1" applyFill="1" applyBorder="1" applyAlignment="1">
      <alignment horizontal="center" vertical="center"/>
    </xf>
    <xf numFmtId="0" fontId="4" fillId="0" borderId="7" xfId="0" applyFont="1" applyBorder="1"/>
    <xf numFmtId="0" fontId="4" fillId="0" borderId="8" xfId="0" applyFont="1" applyBorder="1"/>
    <xf numFmtId="165" fontId="9" fillId="3" borderId="1" xfId="0" applyNumberFormat="1" applyFont="1" applyFill="1" applyBorder="1" applyAlignment="1">
      <alignment horizontal="center" vertical="center"/>
    </xf>
    <xf numFmtId="0" fontId="4" fillId="0" borderId="2" xfId="0" applyFont="1" applyBorder="1"/>
    <xf numFmtId="0" fontId="4" fillId="0" borderId="3" xfId="0" applyFont="1" applyBorder="1"/>
    <xf numFmtId="20" fontId="11" fillId="8" borderId="13" xfId="0" applyNumberFormat="1" applyFont="1" applyFill="1" applyBorder="1" applyAlignment="1">
      <alignment horizontal="center" vertical="center" textRotation="90" wrapText="1"/>
    </xf>
    <xf numFmtId="0" fontId="6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0" fillId="4" borderId="6" xfId="0" applyFont="1" applyFill="1" applyBorder="1" applyAlignment="1">
      <alignment horizontal="center" vertical="center" wrapText="1"/>
    </xf>
    <xf numFmtId="0" fontId="10" fillId="4" borderId="10" xfId="0" applyFont="1" applyFill="1" applyBorder="1" applyAlignment="1">
      <alignment horizontal="center" vertical="center" wrapText="1"/>
    </xf>
    <xf numFmtId="0" fontId="4" fillId="0" borderId="11" xfId="0" applyFont="1" applyBorder="1"/>
    <xf numFmtId="0" fontId="7" fillId="0" borderId="0" xfId="0" applyFont="1" applyAlignment="1">
      <alignment horizontal="center" vertical="center" wrapText="1"/>
    </xf>
    <xf numFmtId="0" fontId="0" fillId="0" borderId="0" xfId="0" applyFont="1" applyAlignment="1"/>
    <xf numFmtId="0" fontId="19" fillId="4" borderId="23" xfId="0" applyFont="1" applyFill="1" applyBorder="1" applyAlignment="1">
      <alignment horizontal="center" vertical="center"/>
    </xf>
    <xf numFmtId="0" fontId="4" fillId="0" borderId="25" xfId="0" applyFont="1" applyBorder="1"/>
    <xf numFmtId="0" fontId="4" fillId="0" borderId="26" xfId="0" applyFont="1" applyBorder="1"/>
    <xf numFmtId="0" fontId="5" fillId="3" borderId="1" xfId="0" applyFont="1" applyFill="1" applyBorder="1" applyAlignment="1">
      <alignment horizontal="center" vertical="center"/>
    </xf>
    <xf numFmtId="0" fontId="14" fillId="3" borderId="1" xfId="0" applyFont="1" applyFill="1" applyBorder="1" applyAlignment="1">
      <alignment horizontal="center" vertical="center"/>
    </xf>
    <xf numFmtId="0" fontId="15" fillId="3" borderId="1" xfId="0" applyFont="1" applyFill="1" applyBorder="1" applyAlignment="1">
      <alignment horizontal="center" vertical="center"/>
    </xf>
    <xf numFmtId="16" fontId="10" fillId="12" borderId="6" xfId="0" applyNumberFormat="1" applyFont="1" applyFill="1" applyBorder="1" applyAlignment="1">
      <alignment horizontal="center" vertical="center"/>
    </xf>
    <xf numFmtId="0" fontId="10" fillId="12" borderId="10" xfId="0" applyFont="1" applyFill="1" applyBorder="1" applyAlignment="1">
      <alignment horizontal="center" vertical="center" wrapText="1"/>
    </xf>
    <xf numFmtId="0" fontId="21" fillId="2" borderId="1" xfId="0" applyFont="1" applyFill="1" applyBorder="1" applyAlignment="1">
      <alignment horizontal="center" vertical="center"/>
    </xf>
    <xf numFmtId="0" fontId="22" fillId="2" borderId="1" xfId="0" applyFont="1" applyFill="1" applyBorder="1" applyAlignment="1">
      <alignment horizontal="center" vertical="center"/>
    </xf>
    <xf numFmtId="165" fontId="23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20" fontId="15" fillId="14" borderId="16" xfId="0" applyNumberFormat="1" applyFont="1" applyFill="1" applyBorder="1" applyAlignment="1">
      <alignment horizontal="center" vertical="center" textRotation="90"/>
    </xf>
    <xf numFmtId="0" fontId="4" fillId="0" borderId="14" xfId="0" applyFont="1" applyBorder="1"/>
    <xf numFmtId="1" fontId="6" fillId="3" borderId="1" xfId="0" applyNumberFormat="1" applyFont="1" applyFill="1" applyBorder="1" applyAlignment="1">
      <alignment horizontal="center" vertical="center" wrapText="1"/>
    </xf>
    <xf numFmtId="1" fontId="6" fillId="14" borderId="1" xfId="0" applyNumberFormat="1" applyFont="1" applyFill="1" applyBorder="1" applyAlignment="1">
      <alignment horizontal="center" vertical="center" wrapText="1"/>
    </xf>
    <xf numFmtId="20" fontId="26" fillId="5" borderId="16" xfId="0" applyNumberFormat="1" applyFont="1" applyFill="1" applyBorder="1" applyAlignment="1">
      <alignment horizontal="center" vertical="center" textRotation="90" wrapText="1"/>
    </xf>
    <xf numFmtId="20" fontId="26" fillId="10" borderId="16" xfId="0" applyNumberFormat="1" applyFont="1" applyFill="1" applyBorder="1" applyAlignment="1">
      <alignment horizontal="center" vertical="center" textRotation="90" wrapText="1"/>
    </xf>
    <xf numFmtId="20" fontId="26" fillId="9" borderId="16" xfId="0" applyNumberFormat="1" applyFont="1" applyFill="1" applyBorder="1" applyAlignment="1">
      <alignment horizontal="center" vertical="center" textRotation="90" wrapText="1"/>
    </xf>
    <xf numFmtId="1" fontId="6" fillId="13" borderId="1" xfId="0" applyNumberFormat="1" applyFont="1" applyFill="1" applyBorder="1" applyAlignment="1">
      <alignment horizontal="center" vertical="center" wrapText="1"/>
    </xf>
    <xf numFmtId="20" fontId="28" fillId="3" borderId="16" xfId="0" applyNumberFormat="1" applyFont="1" applyFill="1" applyBorder="1" applyAlignment="1">
      <alignment horizontal="center" vertical="center" textRotation="90"/>
    </xf>
    <xf numFmtId="20" fontId="30" fillId="13" borderId="16" xfId="0" applyNumberFormat="1" applyFont="1" applyFill="1" applyBorder="1" applyAlignment="1">
      <alignment horizontal="center" vertical="center" textRotation="90"/>
    </xf>
    <xf numFmtId="0" fontId="23" fillId="2" borderId="1" xfId="0" applyFont="1" applyFill="1" applyBorder="1" applyAlignment="1">
      <alignment horizontal="center" vertical="center"/>
    </xf>
    <xf numFmtId="0" fontId="36" fillId="4" borderId="1" xfId="0" applyFont="1" applyFill="1" applyBorder="1" applyAlignment="1">
      <alignment horizontal="center"/>
    </xf>
    <xf numFmtId="0" fontId="39" fillId="0" borderId="0" xfId="0" applyFont="1" applyAlignment="1">
      <alignment horizontal="left"/>
    </xf>
    <xf numFmtId="0" fontId="0" fillId="0" borderId="27" xfId="0" applyFont="1" applyBorder="1" applyAlignment="1">
      <alignment horizontal="center"/>
    </xf>
    <xf numFmtId="0" fontId="0" fillId="16" borderId="27" xfId="0" applyFont="1" applyFill="1" applyBorder="1" applyAlignment="1">
      <alignment horizontal="center"/>
    </xf>
    <xf numFmtId="0" fontId="40" fillId="0" borderId="27" xfId="0" applyFont="1" applyBorder="1" applyAlignment="1">
      <alignment horizontal="center"/>
    </xf>
    <xf numFmtId="0" fontId="40" fillId="0" borderId="0" xfId="0" applyFont="1" applyAlignment="1">
      <alignment horizontal="center"/>
    </xf>
    <xf numFmtId="0" fontId="37" fillId="0" borderId="27" xfId="0" applyFont="1" applyBorder="1" applyAlignment="1">
      <alignment horizontal="center"/>
    </xf>
    <xf numFmtId="0" fontId="40" fillId="16" borderId="27" xfId="0" applyFont="1" applyFill="1" applyBorder="1" applyAlignment="1">
      <alignment horizontal="center"/>
    </xf>
  </cellXfs>
  <cellStyles count="1">
    <cellStyle name="Normal" xfId="0" builtinId="0"/>
  </cellStyles>
  <dxfs count="7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D8D8D8"/>
          <bgColor rgb="FFD8D8D8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D8D8D8"/>
          <bgColor rgb="FFD8D8D8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D8D8D8"/>
          <bgColor rgb="FFD8D8D8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192979AC-83A8-4E23-B2F6-DBD64A662352}" name="Tabela3" displayName="Tabela3" ref="B2:D39" totalsRowShown="0" headerRowDxfId="2" headerRowBorderDxfId="6" tableBorderDxfId="5" totalsRowBorderDxfId="4">
  <autoFilter ref="B2:D39" xr:uid="{D20A36AC-38BE-4E97-9298-CAAF3D69E3B8}"/>
  <tableColumns count="3">
    <tableColumn id="1" xr3:uid="{440CFBA0-58AE-4626-A96D-3D36418446FE}" name="CLASSIFICAÇÃO" dataDxfId="1">
      <calculatedColumnFormula>B2+1</calculatedColumnFormula>
    </tableColumn>
    <tableColumn id="2" xr3:uid="{7A1E7858-4057-4D71-A14C-F69335162436}" name="ATLETA" dataDxfId="0"/>
    <tableColumn id="3" xr3:uid="{CA4B2B69-73F8-49D3-9BC2-6A5C94996708}" name="CLUBE" dataDxfId="3"/>
  </tableColumns>
  <tableStyleInfo name="TableStyleMedium22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AB100"/>
  <sheetViews>
    <sheetView workbookViewId="0"/>
  </sheetViews>
  <sheetFormatPr defaultColWidth="14.44140625" defaultRowHeight="15" customHeight="1" x14ac:dyDescent="0.3"/>
  <cols>
    <col min="1" max="1" width="18.109375" customWidth="1"/>
    <col min="2" max="2" width="2" customWidth="1"/>
    <col min="3" max="3" width="18.109375" customWidth="1"/>
    <col min="4" max="11" width="2" customWidth="1"/>
    <col min="12" max="12" width="18.109375" customWidth="1"/>
    <col min="13" max="17" width="3.6640625" customWidth="1"/>
    <col min="18" max="18" width="12.44140625" customWidth="1"/>
    <col min="19" max="21" width="2.6640625" customWidth="1"/>
    <col min="22" max="22" width="5" hidden="1" customWidth="1"/>
    <col min="23" max="23" width="10.5546875" customWidth="1"/>
    <col min="24" max="26" width="10.88671875" customWidth="1"/>
    <col min="27" max="27" width="10.6640625" customWidth="1"/>
    <col min="28" max="28" width="10.88671875" customWidth="1"/>
  </cols>
  <sheetData>
    <row r="1" spans="1:28" ht="12" customHeight="1" x14ac:dyDescent="0.3">
      <c r="A1" s="1" t="str">
        <f>'Tab Primeira Fase'!N8</f>
        <v>M. PORTO</v>
      </c>
      <c r="B1" s="1">
        <f>IF('Tab Primeira Fase'!O8&lt;'Tab Primeira Fase'!Q8,0,IF('Tab Primeira Fase'!O8='Tab Primeira Fase'!Q8,1,IF('Tab Primeira Fase'!O8&gt;'Tab Primeira Fase'!Q8,2)))</f>
        <v>2</v>
      </c>
      <c r="C1" s="1" t="str">
        <f>'Tab Primeira Fase'!R8</f>
        <v>PAULÃO</v>
      </c>
      <c r="D1" s="1">
        <f>IF('Tab Primeira Fase'!O8&gt;'Tab Primeira Fase'!Q8,0,IF('Tab Primeira Fase'!O8='Tab Primeira Fase'!Q8,1,IF('Tab Primeira Fase'!O8&lt;'Tab Primeira Fase'!Q8,2)))</f>
        <v>0</v>
      </c>
      <c r="E1" s="1">
        <f>IF(ISNUMBER('Tab Primeira Fase'!O8),1,0)</f>
        <v>1</v>
      </c>
      <c r="F1" s="1">
        <f t="shared" ref="F1:F97" si="0">IF(B1*E1=2,1,0)</f>
        <v>1</v>
      </c>
      <c r="G1" s="1">
        <f t="shared" ref="G1:G97" si="1">IF(B1*E1=1,1,0)</f>
        <v>0</v>
      </c>
      <c r="H1" s="1">
        <f t="shared" ref="H1:H97" si="2">IF(B1=0,IF(E1=1,1,0),0)</f>
        <v>0</v>
      </c>
      <c r="I1" s="1">
        <f t="shared" ref="I1:I97" si="3">IF(E1*D1=2,1,0)</f>
        <v>0</v>
      </c>
      <c r="J1" s="1">
        <f t="shared" ref="J1:J97" si="4">IF(E1*D1=1,1,0)</f>
        <v>0</v>
      </c>
      <c r="K1" s="1">
        <f t="shared" ref="K1:K97" si="5">IF(D1=0,IF(E1=1,1,0),0)</f>
        <v>1</v>
      </c>
      <c r="L1" s="2" t="s">
        <v>0</v>
      </c>
      <c r="M1" s="2" t="s">
        <v>1</v>
      </c>
      <c r="N1" s="2" t="s">
        <v>2</v>
      </c>
      <c r="O1" s="2" t="s">
        <v>3</v>
      </c>
      <c r="P1" s="2" t="s">
        <v>4</v>
      </c>
      <c r="Q1" s="2" t="s">
        <v>5</v>
      </c>
      <c r="R1" s="3"/>
      <c r="S1" s="1"/>
      <c r="T1" s="1"/>
      <c r="U1" s="1"/>
      <c r="V1" s="3"/>
      <c r="W1" s="1" t="s">
        <v>6</v>
      </c>
      <c r="X1" s="1" t="s">
        <v>7</v>
      </c>
      <c r="Y1" s="1" t="s">
        <v>8</v>
      </c>
      <c r="Z1" s="1" t="s">
        <v>9</v>
      </c>
      <c r="AA1" s="1" t="s">
        <v>10</v>
      </c>
      <c r="AB1" s="1" t="s">
        <v>11</v>
      </c>
    </row>
    <row r="2" spans="1:28" ht="12" customHeight="1" x14ac:dyDescent="0.3">
      <c r="A2" s="1" t="str">
        <f>'Tab Primeira Fase'!N9</f>
        <v>ORNELAS</v>
      </c>
      <c r="B2" s="1">
        <f>IF('Tab Primeira Fase'!O9&lt;'Tab Primeira Fase'!Q9,0,IF('Tab Primeira Fase'!O9='Tab Primeira Fase'!Q9,1,IF('Tab Primeira Fase'!O9&gt;'Tab Primeira Fase'!Q9,2)))</f>
        <v>0</v>
      </c>
      <c r="C2" s="1" t="str">
        <f>'Tab Primeira Fase'!R9</f>
        <v>THIAGO</v>
      </c>
      <c r="D2" s="1">
        <f>IF('Tab Primeira Fase'!O9&gt;'Tab Primeira Fase'!Q9,0,IF('Tab Primeira Fase'!O9='Tab Primeira Fase'!Q9,1,IF('Tab Primeira Fase'!O9&lt;'Tab Primeira Fase'!Q9,2)))</f>
        <v>2</v>
      </c>
      <c r="E2" s="1">
        <f>IF(ISNUMBER('Tab Primeira Fase'!O9),1,0)</f>
        <v>1</v>
      </c>
      <c r="F2" s="1">
        <f t="shared" si="0"/>
        <v>0</v>
      </c>
      <c r="G2" s="1">
        <f t="shared" si="1"/>
        <v>0</v>
      </c>
      <c r="H2" s="1">
        <f t="shared" si="2"/>
        <v>1</v>
      </c>
      <c r="I2" s="1">
        <f t="shared" si="3"/>
        <v>1</v>
      </c>
      <c r="J2" s="1">
        <f t="shared" si="4"/>
        <v>0</v>
      </c>
      <c r="K2" s="1">
        <f t="shared" si="5"/>
        <v>0</v>
      </c>
      <c r="L2" s="1" t="s">
        <v>12</v>
      </c>
      <c r="M2" s="1">
        <f t="shared" ref="M2:M8" si="6">SUMIF($A$1:$A$773,L2,$F$1:$F$773)+SUMIF($C$1:$C$773,L2,$I$1:$I$773)</f>
        <v>3</v>
      </c>
      <c r="N2" s="1">
        <f t="shared" ref="N2:N8" si="7">SUMIF($A$1:$A$773,L2,$G$1:$G$773)+SUMIF($C$1:$C$773,L2,$J$1:$J$773)</f>
        <v>1</v>
      </c>
      <c r="O2" s="1">
        <f t="shared" ref="O2:O8" si="8">SUMIF($A$1:$A$773,L2,$H$1:$H$773)+SUMIF($C$1:$C$773,L2,$K$1:$K$773)</f>
        <v>2</v>
      </c>
      <c r="P2" s="1">
        <f>SUMIF('Tab Primeira Fase'!$N$8:$N$831,L2,'Tab Primeira Fase'!$O$8:$O$831)+SUMIF('Tab Primeira Fase'!$R$8:$R$831,L2,'Tab Primeira Fase'!$Q$8:$Q$831)</f>
        <v>10</v>
      </c>
      <c r="Q2" s="1">
        <f>SUMIF('Tab Primeira Fase'!$N$8:$N$831,L2,'Tab Primeira Fase'!$Q$8:$Q$831)+SUMIF('Tab Primeira Fase'!$R$8:$R$831,L2,'Tab Primeira Fase'!$O$8:$O$831)</f>
        <v>7</v>
      </c>
      <c r="R2" s="3">
        <f t="shared" ref="R2:R8" si="9">(1000000*((3*M2)+N2))+(10000*M2)+(100*(P2-Q2))+P2+(0.001*(7-T2))</f>
        <v>10030310.005999999</v>
      </c>
      <c r="S2" s="1">
        <f t="shared" ref="S2:S8" si="10">RANK(R2,$R$2:$R$8)</f>
        <v>3</v>
      </c>
      <c r="T2" s="1">
        <v>1</v>
      </c>
      <c r="U2" s="1">
        <f t="shared" ref="U2:U8" si="11">IF($S$2=T2,2,0)+IF($S$3=T2,3,0)+IF($S$4=T2,4,0)+IF($S$5=T2,5,0)+IF($S$6=T2,6,0)+IF($S$7=T2,7,0)+IF($S$8=T2,8,0)</f>
        <v>3</v>
      </c>
      <c r="V2" s="3"/>
      <c r="W2" s="3" t="str">
        <f t="shared" ref="W2:AB2" si="12">CONCATENATE("'Auxiliar'!",W$1,$U2)</f>
        <v>'Auxiliar'!L3</v>
      </c>
      <c r="X2" s="3" t="str">
        <f t="shared" si="12"/>
        <v>'Auxiliar'!M3</v>
      </c>
      <c r="Y2" s="3" t="str">
        <f t="shared" si="12"/>
        <v>'Auxiliar'!N3</v>
      </c>
      <c r="Z2" s="3" t="str">
        <f t="shared" si="12"/>
        <v>'Auxiliar'!O3</v>
      </c>
      <c r="AA2" s="3" t="str">
        <f t="shared" si="12"/>
        <v>'Auxiliar'!P3</v>
      </c>
      <c r="AB2" s="3" t="str">
        <f t="shared" si="12"/>
        <v>'Auxiliar'!Q3</v>
      </c>
    </row>
    <row r="3" spans="1:28" ht="12" customHeight="1" x14ac:dyDescent="0.3">
      <c r="A3" s="1" t="str">
        <f>'Tab Primeira Fase'!N10</f>
        <v>CARUSO</v>
      </c>
      <c r="B3" s="1">
        <f>IF('Tab Primeira Fase'!O10&lt;'Tab Primeira Fase'!Q10,0,IF('Tab Primeira Fase'!O10='Tab Primeira Fase'!Q10,1,IF('Tab Primeira Fase'!O10&gt;'Tab Primeira Fase'!Q10,2)))</f>
        <v>0</v>
      </c>
      <c r="C3" s="1" t="str">
        <f>'Tab Primeira Fase'!R10</f>
        <v>ADOLPHO</v>
      </c>
      <c r="D3" s="1">
        <f>IF('Tab Primeira Fase'!O10&gt;'Tab Primeira Fase'!Q10,0,IF('Tab Primeira Fase'!O10='Tab Primeira Fase'!Q10,1,IF('Tab Primeira Fase'!O10&lt;'Tab Primeira Fase'!Q10,2)))</f>
        <v>2</v>
      </c>
      <c r="E3" s="1">
        <f>IF(ISNUMBER('Tab Primeira Fase'!O10),1,0)</f>
        <v>1</v>
      </c>
      <c r="F3" s="1">
        <f t="shared" si="0"/>
        <v>0</v>
      </c>
      <c r="G3" s="1">
        <f t="shared" si="1"/>
        <v>0</v>
      </c>
      <c r="H3" s="1">
        <f t="shared" si="2"/>
        <v>1</v>
      </c>
      <c r="I3" s="1">
        <f t="shared" si="3"/>
        <v>1</v>
      </c>
      <c r="J3" s="1">
        <f t="shared" si="4"/>
        <v>0</v>
      </c>
      <c r="K3" s="1">
        <f t="shared" si="5"/>
        <v>0</v>
      </c>
      <c r="L3" s="1" t="s">
        <v>13</v>
      </c>
      <c r="M3" s="1">
        <f t="shared" si="6"/>
        <v>4</v>
      </c>
      <c r="N3" s="1">
        <f t="shared" si="7"/>
        <v>2</v>
      </c>
      <c r="O3" s="1">
        <f t="shared" si="8"/>
        <v>0</v>
      </c>
      <c r="P3" s="1">
        <f>SUMIF('Tab Primeira Fase'!$N$8:$N$831,L3,'Tab Primeira Fase'!$O$8:$O$831)+SUMIF('Tab Primeira Fase'!$R$8:$R$831,L3,'Tab Primeira Fase'!$Q$8:$Q$831)</f>
        <v>13</v>
      </c>
      <c r="Q3" s="1">
        <f>SUMIF('Tab Primeira Fase'!$N$8:$N$831,L3,'Tab Primeira Fase'!$Q$8:$Q$831)+SUMIF('Tab Primeira Fase'!$R$8:$R$831,L3,'Tab Primeira Fase'!$O$8:$O$831)</f>
        <v>1</v>
      </c>
      <c r="R3" s="3">
        <f t="shared" si="9"/>
        <v>14041213.005000001</v>
      </c>
      <c r="S3" s="1">
        <f t="shared" si="10"/>
        <v>1</v>
      </c>
      <c r="T3" s="1">
        <v>2</v>
      </c>
      <c r="U3" s="1">
        <f t="shared" si="11"/>
        <v>7</v>
      </c>
      <c r="V3" s="3"/>
      <c r="W3" s="3" t="str">
        <f t="shared" ref="W3:AB3" si="13">CONCATENATE("'Auxiliar'!",W$1,$U3)</f>
        <v>'Auxiliar'!L7</v>
      </c>
      <c r="X3" s="3" t="str">
        <f t="shared" si="13"/>
        <v>'Auxiliar'!M7</v>
      </c>
      <c r="Y3" s="3" t="str">
        <f t="shared" si="13"/>
        <v>'Auxiliar'!N7</v>
      </c>
      <c r="Z3" s="3" t="str">
        <f t="shared" si="13"/>
        <v>'Auxiliar'!O7</v>
      </c>
      <c r="AA3" s="3" t="str">
        <f t="shared" si="13"/>
        <v>'Auxiliar'!P7</v>
      </c>
      <c r="AB3" s="3" t="str">
        <f t="shared" si="13"/>
        <v>'Auxiliar'!Q7</v>
      </c>
    </row>
    <row r="4" spans="1:28" ht="12" customHeight="1" x14ac:dyDescent="0.3">
      <c r="A4" s="1" t="str">
        <f>'Tab Primeira Fase'!N11</f>
        <v>MOTTA</v>
      </c>
      <c r="B4" s="1">
        <f>IF('Tab Primeira Fase'!O11&lt;'Tab Primeira Fase'!Q11,0,IF('Tab Primeira Fase'!O11='Tab Primeira Fase'!Q11,1,IF('Tab Primeira Fase'!O11&gt;'Tab Primeira Fase'!Q11,2)))</f>
        <v>0</v>
      </c>
      <c r="C4" s="1" t="str">
        <f>'Tab Primeira Fase'!R11</f>
        <v>TONINHO</v>
      </c>
      <c r="D4" s="1">
        <f>IF('Tab Primeira Fase'!O11&gt;'Tab Primeira Fase'!Q11,0,IF('Tab Primeira Fase'!O11='Tab Primeira Fase'!Q11,1,IF('Tab Primeira Fase'!O11&lt;'Tab Primeira Fase'!Q11,2)))</f>
        <v>2</v>
      </c>
      <c r="E4" s="1">
        <f>IF(ISNUMBER('Tab Primeira Fase'!O11),1,0)</f>
        <v>1</v>
      </c>
      <c r="F4" s="1">
        <f t="shared" si="0"/>
        <v>0</v>
      </c>
      <c r="G4" s="1">
        <f t="shared" si="1"/>
        <v>0</v>
      </c>
      <c r="H4" s="1">
        <f t="shared" si="2"/>
        <v>1</v>
      </c>
      <c r="I4" s="1">
        <f t="shared" si="3"/>
        <v>1</v>
      </c>
      <c r="J4" s="1">
        <f t="shared" si="4"/>
        <v>0</v>
      </c>
      <c r="K4" s="1">
        <f t="shared" si="5"/>
        <v>0</v>
      </c>
      <c r="L4" s="1" t="s">
        <v>14</v>
      </c>
      <c r="M4" s="1">
        <f t="shared" si="6"/>
        <v>2</v>
      </c>
      <c r="N4" s="1">
        <f t="shared" si="7"/>
        <v>1</v>
      </c>
      <c r="O4" s="1">
        <f t="shared" si="8"/>
        <v>3</v>
      </c>
      <c r="P4" s="1">
        <f>SUMIF('Tab Primeira Fase'!$N$8:$N$831,L4,'Tab Primeira Fase'!$O$8:$O$831)+SUMIF('Tab Primeira Fase'!$R$8:$R$831,L4,'Tab Primeira Fase'!$Q$8:$Q$831)</f>
        <v>6</v>
      </c>
      <c r="Q4" s="1">
        <f>SUMIF('Tab Primeira Fase'!$N$8:$N$831,L4,'Tab Primeira Fase'!$Q$8:$Q$831)+SUMIF('Tab Primeira Fase'!$R$8:$R$831,L4,'Tab Primeira Fase'!$O$8:$O$831)</f>
        <v>8</v>
      </c>
      <c r="R4" s="3">
        <f t="shared" si="9"/>
        <v>7019806.0039999997</v>
      </c>
      <c r="S4" s="1">
        <f t="shared" si="10"/>
        <v>5</v>
      </c>
      <c r="T4" s="1">
        <v>3</v>
      </c>
      <c r="U4" s="1">
        <f t="shared" si="11"/>
        <v>2</v>
      </c>
      <c r="V4" s="3"/>
      <c r="W4" s="3" t="str">
        <f t="shared" ref="W4:AB4" si="14">CONCATENATE("'Auxiliar'!",W$1,$U4)</f>
        <v>'Auxiliar'!L2</v>
      </c>
      <c r="X4" s="3" t="str">
        <f t="shared" si="14"/>
        <v>'Auxiliar'!M2</v>
      </c>
      <c r="Y4" s="3" t="str">
        <f t="shared" si="14"/>
        <v>'Auxiliar'!N2</v>
      </c>
      <c r="Z4" s="3" t="str">
        <f t="shared" si="14"/>
        <v>'Auxiliar'!O2</v>
      </c>
      <c r="AA4" s="3" t="str">
        <f t="shared" si="14"/>
        <v>'Auxiliar'!P2</v>
      </c>
      <c r="AB4" s="3" t="str">
        <f t="shared" si="14"/>
        <v>'Auxiliar'!Q2</v>
      </c>
    </row>
    <row r="5" spans="1:28" ht="12" customHeight="1" x14ac:dyDescent="0.3">
      <c r="A5" s="1" t="str">
        <f>'Tab Primeira Fase'!N12</f>
        <v>PIMENTEL</v>
      </c>
      <c r="B5" s="1">
        <f>IF('Tab Primeira Fase'!O12&lt;'Tab Primeira Fase'!Q12,0,IF('Tab Primeira Fase'!O12='Tab Primeira Fase'!Q12,1,IF('Tab Primeira Fase'!O12&gt;'Tab Primeira Fase'!Q12,2)))</f>
        <v>0</v>
      </c>
      <c r="C5" s="1" t="str">
        <f>'Tab Primeira Fase'!R12</f>
        <v>LUIZ CLÁUDIO</v>
      </c>
      <c r="D5" s="1">
        <f>IF('Tab Primeira Fase'!O12&gt;'Tab Primeira Fase'!Q12,0,IF('Tab Primeira Fase'!O12='Tab Primeira Fase'!Q12,1,IF('Tab Primeira Fase'!O12&lt;'Tab Primeira Fase'!Q12,2)))</f>
        <v>2</v>
      </c>
      <c r="E5" s="1">
        <f>IF(ISNUMBER('Tab Primeira Fase'!O12),1,0)</f>
        <v>1</v>
      </c>
      <c r="F5" s="1">
        <f t="shared" si="0"/>
        <v>0</v>
      </c>
      <c r="G5" s="1">
        <f t="shared" si="1"/>
        <v>0</v>
      </c>
      <c r="H5" s="1">
        <f t="shared" si="2"/>
        <v>1</v>
      </c>
      <c r="I5" s="1">
        <f t="shared" si="3"/>
        <v>1</v>
      </c>
      <c r="J5" s="1">
        <f t="shared" si="4"/>
        <v>0</v>
      </c>
      <c r="K5" s="1">
        <f t="shared" si="5"/>
        <v>0</v>
      </c>
      <c r="L5" s="1" t="s">
        <v>15</v>
      </c>
      <c r="M5" s="1">
        <f t="shared" si="6"/>
        <v>1</v>
      </c>
      <c r="N5" s="1">
        <f t="shared" si="7"/>
        <v>1</v>
      </c>
      <c r="O5" s="1">
        <f t="shared" si="8"/>
        <v>4</v>
      </c>
      <c r="P5" s="1">
        <f>SUMIF('Tab Primeira Fase'!$N$8:$N$831,L5,'Tab Primeira Fase'!$O$8:$O$831)+SUMIF('Tab Primeira Fase'!$R$8:$R$831,L5,'Tab Primeira Fase'!$Q$8:$Q$831)</f>
        <v>3</v>
      </c>
      <c r="Q5" s="1">
        <f>SUMIF('Tab Primeira Fase'!$N$8:$N$831,L5,'Tab Primeira Fase'!$Q$8:$Q$831)+SUMIF('Tab Primeira Fase'!$R$8:$R$831,L5,'Tab Primeira Fase'!$O$8:$O$831)</f>
        <v>10</v>
      </c>
      <c r="R5" s="3">
        <f t="shared" si="9"/>
        <v>4009303.003</v>
      </c>
      <c r="S5" s="1">
        <f t="shared" si="10"/>
        <v>6</v>
      </c>
      <c r="T5" s="1">
        <v>4</v>
      </c>
      <c r="U5" s="1">
        <f t="shared" si="11"/>
        <v>6</v>
      </c>
      <c r="V5" s="3"/>
      <c r="W5" s="3" t="str">
        <f t="shared" ref="W5:AB5" si="15">CONCATENATE("'Auxiliar'!",W$1,$U5)</f>
        <v>'Auxiliar'!L6</v>
      </c>
      <c r="X5" s="3" t="str">
        <f t="shared" si="15"/>
        <v>'Auxiliar'!M6</v>
      </c>
      <c r="Y5" s="3" t="str">
        <f t="shared" si="15"/>
        <v>'Auxiliar'!N6</v>
      </c>
      <c r="Z5" s="3" t="str">
        <f t="shared" si="15"/>
        <v>'Auxiliar'!O6</v>
      </c>
      <c r="AA5" s="3" t="str">
        <f t="shared" si="15"/>
        <v>'Auxiliar'!P6</v>
      </c>
      <c r="AB5" s="3" t="str">
        <f t="shared" si="15"/>
        <v>'Auxiliar'!Q6</v>
      </c>
    </row>
    <row r="6" spans="1:28" ht="12" customHeight="1" x14ac:dyDescent="0.3">
      <c r="A6" s="1" t="str">
        <f>'Tab Primeira Fase'!N13</f>
        <v>FRANCISCO</v>
      </c>
      <c r="B6" s="1">
        <f>IF('Tab Primeira Fase'!O13&lt;'Tab Primeira Fase'!Q13,0,IF('Tab Primeira Fase'!O13='Tab Primeira Fase'!Q13,1,IF('Tab Primeira Fase'!O13&gt;'Tab Primeira Fase'!Q13,2)))</f>
        <v>0</v>
      </c>
      <c r="C6" s="1" t="str">
        <f>'Tab Primeira Fase'!R13</f>
        <v>ANDRÉ</v>
      </c>
      <c r="D6" s="1">
        <f>IF('Tab Primeira Fase'!O13&gt;'Tab Primeira Fase'!Q13,0,IF('Tab Primeira Fase'!O13='Tab Primeira Fase'!Q13,1,IF('Tab Primeira Fase'!O13&lt;'Tab Primeira Fase'!Q13,2)))</f>
        <v>2</v>
      </c>
      <c r="E6" s="1">
        <f>IF(ISNUMBER('Tab Primeira Fase'!O13),1,0)</f>
        <v>1</v>
      </c>
      <c r="F6" s="1">
        <f t="shared" si="0"/>
        <v>0</v>
      </c>
      <c r="G6" s="1">
        <f t="shared" si="1"/>
        <v>0</v>
      </c>
      <c r="H6" s="1">
        <f t="shared" si="2"/>
        <v>1</v>
      </c>
      <c r="I6" s="1">
        <f t="shared" si="3"/>
        <v>1</v>
      </c>
      <c r="J6" s="1">
        <f t="shared" si="4"/>
        <v>0</v>
      </c>
      <c r="K6" s="1">
        <f t="shared" si="5"/>
        <v>0</v>
      </c>
      <c r="L6" s="1" t="s">
        <v>16</v>
      </c>
      <c r="M6" s="1">
        <f t="shared" si="6"/>
        <v>2</v>
      </c>
      <c r="N6" s="1">
        <f t="shared" si="7"/>
        <v>2</v>
      </c>
      <c r="O6" s="1">
        <f t="shared" si="8"/>
        <v>2</v>
      </c>
      <c r="P6" s="1">
        <f>SUMIF('Tab Primeira Fase'!$N$8:$N$831,L6,'Tab Primeira Fase'!$O$8:$O$831)+SUMIF('Tab Primeira Fase'!$R$8:$R$831,L6,'Tab Primeira Fase'!$Q$8:$Q$831)</f>
        <v>6</v>
      </c>
      <c r="Q6" s="1">
        <f>SUMIF('Tab Primeira Fase'!$N$8:$N$831,L6,'Tab Primeira Fase'!$Q$8:$Q$831)+SUMIF('Tab Primeira Fase'!$R$8:$R$831,L6,'Tab Primeira Fase'!$O$8:$O$831)</f>
        <v>10</v>
      </c>
      <c r="R6" s="3">
        <f t="shared" si="9"/>
        <v>8019606.0020000003</v>
      </c>
      <c r="S6" s="1">
        <f t="shared" si="10"/>
        <v>4</v>
      </c>
      <c r="T6" s="1">
        <v>5</v>
      </c>
      <c r="U6" s="1">
        <f t="shared" si="11"/>
        <v>4</v>
      </c>
      <c r="V6" s="3"/>
      <c r="W6" s="3" t="str">
        <f t="shared" ref="W6:AB6" si="16">CONCATENATE("'Auxiliar'!",W$1,$U6)</f>
        <v>'Auxiliar'!L4</v>
      </c>
      <c r="X6" s="3" t="str">
        <f t="shared" si="16"/>
        <v>'Auxiliar'!M4</v>
      </c>
      <c r="Y6" s="3" t="str">
        <f t="shared" si="16"/>
        <v>'Auxiliar'!N4</v>
      </c>
      <c r="Z6" s="3" t="str">
        <f t="shared" si="16"/>
        <v>'Auxiliar'!O4</v>
      </c>
      <c r="AA6" s="3" t="str">
        <f t="shared" si="16"/>
        <v>'Auxiliar'!P4</v>
      </c>
      <c r="AB6" s="3" t="str">
        <f t="shared" si="16"/>
        <v>'Auxiliar'!Q4</v>
      </c>
    </row>
    <row r="7" spans="1:28" ht="12" customHeight="1" x14ac:dyDescent="0.3">
      <c r="A7" s="1" t="str">
        <f>'Tab Primeira Fase'!N14</f>
        <v>LUIZ GOMES</v>
      </c>
      <c r="B7" s="1">
        <f>IF('Tab Primeira Fase'!O14&lt;'Tab Primeira Fase'!Q14,0,IF('Tab Primeira Fase'!O14='Tab Primeira Fase'!Q14,1,IF('Tab Primeira Fase'!O14&gt;'Tab Primeira Fase'!Q14,2)))</f>
        <v>0</v>
      </c>
      <c r="C7" s="1" t="str">
        <f>'Tab Primeira Fase'!R14</f>
        <v>ZÉ RICARDO</v>
      </c>
      <c r="D7" s="1">
        <f>IF('Tab Primeira Fase'!O14&gt;'Tab Primeira Fase'!Q14,0,IF('Tab Primeira Fase'!O14='Tab Primeira Fase'!Q14,1,IF('Tab Primeira Fase'!O14&lt;'Tab Primeira Fase'!Q14,2)))</f>
        <v>2</v>
      </c>
      <c r="E7" s="1">
        <f>IF(ISNUMBER('Tab Primeira Fase'!O14),1,0)</f>
        <v>1</v>
      </c>
      <c r="F7" s="1">
        <f t="shared" si="0"/>
        <v>0</v>
      </c>
      <c r="G7" s="1">
        <f t="shared" si="1"/>
        <v>0</v>
      </c>
      <c r="H7" s="1">
        <f t="shared" si="2"/>
        <v>1</v>
      </c>
      <c r="I7" s="1">
        <f t="shared" si="3"/>
        <v>1</v>
      </c>
      <c r="J7" s="1">
        <f t="shared" si="4"/>
        <v>0</v>
      </c>
      <c r="K7" s="1">
        <f t="shared" si="5"/>
        <v>0</v>
      </c>
      <c r="L7" s="1" t="s">
        <v>17</v>
      </c>
      <c r="M7" s="1">
        <f t="shared" si="6"/>
        <v>3</v>
      </c>
      <c r="N7" s="1">
        <f t="shared" si="7"/>
        <v>2</v>
      </c>
      <c r="O7" s="1">
        <f t="shared" si="8"/>
        <v>1</v>
      </c>
      <c r="P7" s="1">
        <f>SUMIF('Tab Primeira Fase'!$N$8:$N$831,L7,'Tab Primeira Fase'!$O$8:$O$831)+SUMIF('Tab Primeira Fase'!$R$8:$R$831,L7,'Tab Primeira Fase'!$Q$8:$Q$831)</f>
        <v>11</v>
      </c>
      <c r="Q7" s="1">
        <f>SUMIF('Tab Primeira Fase'!$N$8:$N$831,L7,'Tab Primeira Fase'!$Q$8:$Q$831)+SUMIF('Tab Primeira Fase'!$R$8:$R$831,L7,'Tab Primeira Fase'!$O$8:$O$831)</f>
        <v>5</v>
      </c>
      <c r="R7" s="3">
        <f t="shared" si="9"/>
        <v>11030611.001</v>
      </c>
      <c r="S7" s="1">
        <f t="shared" si="10"/>
        <v>2</v>
      </c>
      <c r="T7" s="1">
        <v>6</v>
      </c>
      <c r="U7" s="1">
        <f t="shared" si="11"/>
        <v>5</v>
      </c>
      <c r="V7" s="3"/>
      <c r="W7" s="3" t="str">
        <f t="shared" ref="W7:AB7" si="17">CONCATENATE("'Auxiliar'!",W$1,$U7)</f>
        <v>'Auxiliar'!L5</v>
      </c>
      <c r="X7" s="3" t="str">
        <f t="shared" si="17"/>
        <v>'Auxiliar'!M5</v>
      </c>
      <c r="Y7" s="3" t="str">
        <f t="shared" si="17"/>
        <v>'Auxiliar'!N5</v>
      </c>
      <c r="Z7" s="3" t="str">
        <f t="shared" si="17"/>
        <v>'Auxiliar'!O5</v>
      </c>
      <c r="AA7" s="3" t="str">
        <f t="shared" si="17"/>
        <v>'Auxiliar'!P5</v>
      </c>
      <c r="AB7" s="3" t="str">
        <f t="shared" si="17"/>
        <v>'Auxiliar'!Q5</v>
      </c>
    </row>
    <row r="8" spans="1:28" ht="12" customHeight="1" x14ac:dyDescent="0.3">
      <c r="A8" s="1" t="str">
        <f>'Tab Primeira Fase'!N15</f>
        <v>M. SILVA</v>
      </c>
      <c r="B8" s="1">
        <f>IF('Tab Primeira Fase'!O15&lt;'Tab Primeira Fase'!Q15,0,IF('Tab Primeira Fase'!O15='Tab Primeira Fase'!Q15,1,IF('Tab Primeira Fase'!O15&gt;'Tab Primeira Fase'!Q15,2)))</f>
        <v>2</v>
      </c>
      <c r="C8" s="1" t="str">
        <f>'Tab Primeira Fase'!R15</f>
        <v>FARNEZE</v>
      </c>
      <c r="D8" s="1">
        <f>IF('Tab Primeira Fase'!O15&gt;'Tab Primeira Fase'!Q15,0,IF('Tab Primeira Fase'!O15='Tab Primeira Fase'!Q15,1,IF('Tab Primeira Fase'!O15&lt;'Tab Primeira Fase'!Q15,2)))</f>
        <v>0</v>
      </c>
      <c r="E8" s="1">
        <f>IF(ISNUMBER('Tab Primeira Fase'!O15),1,0)</f>
        <v>1</v>
      </c>
      <c r="F8" s="1">
        <f t="shared" si="0"/>
        <v>1</v>
      </c>
      <c r="G8" s="1">
        <f t="shared" si="1"/>
        <v>0</v>
      </c>
      <c r="H8" s="1">
        <f t="shared" si="2"/>
        <v>0</v>
      </c>
      <c r="I8" s="1">
        <f t="shared" si="3"/>
        <v>0</v>
      </c>
      <c r="J8" s="1">
        <f t="shared" si="4"/>
        <v>0</v>
      </c>
      <c r="K8" s="1">
        <f t="shared" si="5"/>
        <v>1</v>
      </c>
      <c r="L8" s="1" t="s">
        <v>18</v>
      </c>
      <c r="M8" s="1">
        <f t="shared" si="6"/>
        <v>1</v>
      </c>
      <c r="N8" s="1">
        <f t="shared" si="7"/>
        <v>1</v>
      </c>
      <c r="O8" s="1">
        <f t="shared" si="8"/>
        <v>4</v>
      </c>
      <c r="P8" s="1">
        <f>SUMIF('Tab Primeira Fase'!$N$8:$N$831,L8,'Tab Primeira Fase'!$O$8:$O$831)+SUMIF('Tab Primeira Fase'!$R$8:$R$831,L8,'Tab Primeira Fase'!$Q$8:$Q$831)</f>
        <v>4</v>
      </c>
      <c r="Q8" s="1">
        <f>SUMIF('Tab Primeira Fase'!$N$8:$N$831,L8,'Tab Primeira Fase'!$Q$8:$Q$831)+SUMIF('Tab Primeira Fase'!$R$8:$R$831,L8,'Tab Primeira Fase'!$O$8:$O$831)</f>
        <v>12</v>
      </c>
      <c r="R8" s="4">
        <f t="shared" si="9"/>
        <v>4009204</v>
      </c>
      <c r="S8" s="1">
        <f t="shared" si="10"/>
        <v>7</v>
      </c>
      <c r="T8" s="1">
        <v>7</v>
      </c>
      <c r="U8" s="1">
        <f t="shared" si="11"/>
        <v>8</v>
      </c>
      <c r="V8" s="3"/>
      <c r="W8" s="3" t="str">
        <f t="shared" ref="W8:AB8" si="18">CONCATENATE("'Auxiliar'!",W$1,$U8)</f>
        <v>'Auxiliar'!L8</v>
      </c>
      <c r="X8" s="3" t="str">
        <f t="shared" si="18"/>
        <v>'Auxiliar'!M8</v>
      </c>
      <c r="Y8" s="3" t="str">
        <f t="shared" si="18"/>
        <v>'Auxiliar'!N8</v>
      </c>
      <c r="Z8" s="3" t="str">
        <f t="shared" si="18"/>
        <v>'Auxiliar'!O8</v>
      </c>
      <c r="AA8" s="3" t="str">
        <f t="shared" si="18"/>
        <v>'Auxiliar'!P8</v>
      </c>
      <c r="AB8" s="3" t="str">
        <f t="shared" si="18"/>
        <v>'Auxiliar'!Q8</v>
      </c>
    </row>
    <row r="9" spans="1:28" ht="12" customHeight="1" x14ac:dyDescent="0.3">
      <c r="A9" s="1" t="str">
        <f>'Tab Primeira Fase'!N16</f>
        <v>M. VASQUES</v>
      </c>
      <c r="B9" s="1">
        <f>IF('Tab Primeira Fase'!O16&lt;'Tab Primeira Fase'!Q16,0,IF('Tab Primeira Fase'!O16='Tab Primeira Fase'!Q16,1,IF('Tab Primeira Fase'!O16&gt;'Tab Primeira Fase'!Q16,2)))</f>
        <v>0</v>
      </c>
      <c r="C9" s="1" t="str">
        <f>'Tab Primeira Fase'!R16</f>
        <v>MAGNO</v>
      </c>
      <c r="D9" s="1">
        <f>IF('Tab Primeira Fase'!O16&gt;'Tab Primeira Fase'!Q16,0,IF('Tab Primeira Fase'!O16='Tab Primeira Fase'!Q16,1,IF('Tab Primeira Fase'!O16&lt;'Tab Primeira Fase'!Q16,2)))</f>
        <v>2</v>
      </c>
      <c r="E9" s="1">
        <f>IF(ISNUMBER('Tab Primeira Fase'!O16),1,0)</f>
        <v>1</v>
      </c>
      <c r="F9" s="1">
        <f t="shared" si="0"/>
        <v>0</v>
      </c>
      <c r="G9" s="1">
        <f t="shared" si="1"/>
        <v>0</v>
      </c>
      <c r="H9" s="1">
        <f t="shared" si="2"/>
        <v>1</v>
      </c>
      <c r="I9" s="1">
        <f t="shared" si="3"/>
        <v>1</v>
      </c>
      <c r="J9" s="1">
        <f t="shared" si="4"/>
        <v>0</v>
      </c>
      <c r="K9" s="1">
        <f t="shared" si="5"/>
        <v>0</v>
      </c>
      <c r="L9" s="3"/>
      <c r="M9" s="1"/>
      <c r="N9" s="1"/>
      <c r="O9" s="1"/>
      <c r="P9" s="1"/>
      <c r="Q9" s="1"/>
      <c r="R9" s="3"/>
      <c r="S9" s="1"/>
      <c r="T9" s="1"/>
      <c r="U9" s="1"/>
      <c r="V9" s="3"/>
      <c r="W9" s="3"/>
      <c r="X9" s="3"/>
      <c r="Y9" s="3"/>
      <c r="Z9" s="3"/>
      <c r="AA9" s="3"/>
      <c r="AB9" s="3"/>
    </row>
    <row r="10" spans="1:28" ht="12" customHeight="1" x14ac:dyDescent="0.3">
      <c r="A10" s="1" t="str">
        <f>'Tab Primeira Fase'!N17</f>
        <v>MARCUS</v>
      </c>
      <c r="B10" s="1">
        <f>IF('Tab Primeira Fase'!O17&lt;'Tab Primeira Fase'!Q17,0,IF('Tab Primeira Fase'!O17='Tab Primeira Fase'!Q17,1,IF('Tab Primeira Fase'!O17&gt;'Tab Primeira Fase'!Q17,2)))</f>
        <v>2</v>
      </c>
      <c r="C10" s="1" t="str">
        <f>'Tab Primeira Fase'!R17</f>
        <v>ROBERTO</v>
      </c>
      <c r="D10" s="1">
        <f>IF('Tab Primeira Fase'!O17&gt;'Tab Primeira Fase'!Q17,0,IF('Tab Primeira Fase'!O17='Tab Primeira Fase'!Q17,1,IF('Tab Primeira Fase'!O17&lt;'Tab Primeira Fase'!Q17,2)))</f>
        <v>0</v>
      </c>
      <c r="E10" s="1">
        <f>IF(ISNUMBER('Tab Primeira Fase'!O17),1,0)</f>
        <v>1</v>
      </c>
      <c r="F10" s="1">
        <f t="shared" si="0"/>
        <v>1</v>
      </c>
      <c r="G10" s="1">
        <f t="shared" si="1"/>
        <v>0</v>
      </c>
      <c r="H10" s="1">
        <f t="shared" si="2"/>
        <v>0</v>
      </c>
      <c r="I10" s="1">
        <f t="shared" si="3"/>
        <v>0</v>
      </c>
      <c r="J10" s="1">
        <f t="shared" si="4"/>
        <v>0</v>
      </c>
      <c r="K10" s="1">
        <f t="shared" si="5"/>
        <v>1</v>
      </c>
      <c r="L10" s="1" t="s">
        <v>19</v>
      </c>
      <c r="M10" s="1">
        <f t="shared" ref="M10:M15" si="19">SUMIF($A$1:$A$773,L10,$F$1:$F$773)+SUMIF($C$1:$C$773,L10,$I$1:$I$773)</f>
        <v>1</v>
      </c>
      <c r="N10" s="1">
        <f t="shared" ref="N10:N15" si="20">SUMIF($A$1:$A$773,L10,$G$1:$G$773)+SUMIF($C$1:$C$773,L10,$J$1:$J$773)</f>
        <v>1</v>
      </c>
      <c r="O10" s="1">
        <f t="shared" ref="O10:O15" si="21">SUMIF($A$1:$A$773,L10,$H$1:$H$773)+SUMIF($C$1:$C$773,L10,$K$1:$K$773)</f>
        <v>3</v>
      </c>
      <c r="P10" s="1">
        <f>SUMIF('Tab Primeira Fase'!$N$8:$N$831,L10,'Tab Primeira Fase'!$O$8:$O$831)+SUMIF('Tab Primeira Fase'!$R$8:$R$831,L10,'Tab Primeira Fase'!$Q$8:$Q$831)</f>
        <v>6</v>
      </c>
      <c r="Q10" s="1">
        <f>SUMIF('Tab Primeira Fase'!$N$8:$N$831,L10,'Tab Primeira Fase'!$Q$8:$Q$831)+SUMIF('Tab Primeira Fase'!$R$8:$R$831,L10,'Tab Primeira Fase'!$O$8:$O$831)</f>
        <v>7</v>
      </c>
      <c r="R10" s="3">
        <f t="shared" ref="R10:R15" si="22">(1000000*((3*M10)+N10))+(10000*M10)+(100*(P10-Q10))+P10+(0.001*(6-T10))</f>
        <v>4009906.0049999999</v>
      </c>
      <c r="S10" s="1">
        <f t="shared" ref="S10:S15" si="23">RANK(R10,$R$10:$R$15)</f>
        <v>4</v>
      </c>
      <c r="T10" s="1">
        <v>1</v>
      </c>
      <c r="U10" s="1">
        <f t="shared" ref="U10:U15" si="24">IF($S$10=T10,10,0)+IF($S$11=T10,11,0)+IF($S$12=T10,12,0)+IF($S$13=T10,13,0)+IF($S$14=T10,14,0)+IF($S$15=T10,15,0)</f>
        <v>15</v>
      </c>
      <c r="V10" s="3"/>
      <c r="W10" s="3" t="str">
        <f t="shared" ref="W10:AB10" si="25">CONCATENATE("'Auxiliar'!",W$1,$U10)</f>
        <v>'Auxiliar'!L15</v>
      </c>
      <c r="X10" s="3" t="str">
        <f t="shared" si="25"/>
        <v>'Auxiliar'!M15</v>
      </c>
      <c r="Y10" s="3" t="str">
        <f t="shared" si="25"/>
        <v>'Auxiliar'!N15</v>
      </c>
      <c r="Z10" s="3" t="str">
        <f t="shared" si="25"/>
        <v>'Auxiliar'!O15</v>
      </c>
      <c r="AA10" s="3" t="str">
        <f t="shared" si="25"/>
        <v>'Auxiliar'!P15</v>
      </c>
      <c r="AB10" s="3" t="str">
        <f t="shared" si="25"/>
        <v>'Auxiliar'!Q15</v>
      </c>
    </row>
    <row r="11" spans="1:28" ht="12" customHeight="1" x14ac:dyDescent="0.3">
      <c r="A11" s="1" t="str">
        <f>'Tab Primeira Fase'!N18</f>
        <v>JEAN</v>
      </c>
      <c r="B11" s="1">
        <f>IF('Tab Primeira Fase'!O18&lt;'Tab Primeira Fase'!Q18,0,IF('Tab Primeira Fase'!O18='Tab Primeira Fase'!Q18,1,IF('Tab Primeira Fase'!O18&gt;'Tab Primeira Fase'!Q18,2)))</f>
        <v>0</v>
      </c>
      <c r="C11" s="1" t="str">
        <f>'Tab Primeira Fase'!R18</f>
        <v>M. FERREIRA</v>
      </c>
      <c r="D11" s="1">
        <f>IF('Tab Primeira Fase'!O18&gt;'Tab Primeira Fase'!Q18,0,IF('Tab Primeira Fase'!O18='Tab Primeira Fase'!Q18,1,IF('Tab Primeira Fase'!O18&lt;'Tab Primeira Fase'!Q18,2)))</f>
        <v>2</v>
      </c>
      <c r="E11" s="1">
        <f>IF(ISNUMBER('Tab Primeira Fase'!O18),1,0)</f>
        <v>1</v>
      </c>
      <c r="F11" s="1">
        <f t="shared" si="0"/>
        <v>0</v>
      </c>
      <c r="G11" s="1">
        <f t="shared" si="1"/>
        <v>0</v>
      </c>
      <c r="H11" s="1">
        <f t="shared" si="2"/>
        <v>1</v>
      </c>
      <c r="I11" s="1">
        <f t="shared" si="3"/>
        <v>1</v>
      </c>
      <c r="J11" s="1">
        <f t="shared" si="4"/>
        <v>0</v>
      </c>
      <c r="K11" s="1">
        <f t="shared" si="5"/>
        <v>0</v>
      </c>
      <c r="L11" s="1" t="s">
        <v>20</v>
      </c>
      <c r="M11" s="1">
        <f t="shared" si="19"/>
        <v>3</v>
      </c>
      <c r="N11" s="1">
        <f t="shared" si="20"/>
        <v>0</v>
      </c>
      <c r="O11" s="1">
        <f t="shared" si="21"/>
        <v>2</v>
      </c>
      <c r="P11" s="1">
        <f>SUMIF('Tab Primeira Fase'!$N$8:$N$831,L11,'Tab Primeira Fase'!$O$8:$O$831)+SUMIF('Tab Primeira Fase'!$R$8:$R$831,L11,'Tab Primeira Fase'!$Q$8:$Q$831)</f>
        <v>8</v>
      </c>
      <c r="Q11" s="1">
        <f>SUMIF('Tab Primeira Fase'!$N$8:$N$831,L11,'Tab Primeira Fase'!$Q$8:$Q$831)+SUMIF('Tab Primeira Fase'!$R$8:$R$831,L11,'Tab Primeira Fase'!$O$8:$O$831)</f>
        <v>6</v>
      </c>
      <c r="R11" s="3">
        <f t="shared" si="22"/>
        <v>9030208.0040000007</v>
      </c>
      <c r="S11" s="1">
        <f t="shared" si="23"/>
        <v>3</v>
      </c>
      <c r="T11" s="1">
        <v>2</v>
      </c>
      <c r="U11" s="1">
        <f t="shared" si="24"/>
        <v>14</v>
      </c>
      <c r="V11" s="3"/>
      <c r="W11" s="3" t="str">
        <f t="shared" ref="W11:AB11" si="26">CONCATENATE("'Auxiliar'!",W$1,$U11)</f>
        <v>'Auxiliar'!L14</v>
      </c>
      <c r="X11" s="3" t="str">
        <f t="shared" si="26"/>
        <v>'Auxiliar'!M14</v>
      </c>
      <c r="Y11" s="3" t="str">
        <f t="shared" si="26"/>
        <v>'Auxiliar'!N14</v>
      </c>
      <c r="Z11" s="3" t="str">
        <f t="shared" si="26"/>
        <v>'Auxiliar'!O14</v>
      </c>
      <c r="AA11" s="3" t="str">
        <f t="shared" si="26"/>
        <v>'Auxiliar'!P14</v>
      </c>
      <c r="AB11" s="3" t="str">
        <f t="shared" si="26"/>
        <v>'Auxiliar'!Q14</v>
      </c>
    </row>
    <row r="12" spans="1:28" ht="12" customHeight="1" x14ac:dyDescent="0.3">
      <c r="A12" s="1" t="str">
        <f>'Tab Primeira Fase'!N19</f>
        <v>MARQUINHO</v>
      </c>
      <c r="B12" s="1">
        <f>IF('Tab Primeira Fase'!O19&lt;'Tab Primeira Fase'!Q19,0,IF('Tab Primeira Fase'!O19='Tab Primeira Fase'!Q19,1,IF('Tab Primeira Fase'!O19&gt;'Tab Primeira Fase'!Q19,2)))</f>
        <v>2</v>
      </c>
      <c r="C12" s="1" t="str">
        <f>'Tab Primeira Fase'!R19</f>
        <v>ALBERTO</v>
      </c>
      <c r="D12" s="1">
        <f>IF('Tab Primeira Fase'!O19&gt;'Tab Primeira Fase'!Q19,0,IF('Tab Primeira Fase'!O19='Tab Primeira Fase'!Q19,1,IF('Tab Primeira Fase'!O19&lt;'Tab Primeira Fase'!Q19,2)))</f>
        <v>0</v>
      </c>
      <c r="E12" s="1">
        <f>IF(ISNUMBER('Tab Primeira Fase'!O19),1,0)</f>
        <v>1</v>
      </c>
      <c r="F12" s="1">
        <f t="shared" si="0"/>
        <v>1</v>
      </c>
      <c r="G12" s="1">
        <f t="shared" si="1"/>
        <v>0</v>
      </c>
      <c r="H12" s="1">
        <f t="shared" si="2"/>
        <v>0</v>
      </c>
      <c r="I12" s="1">
        <f t="shared" si="3"/>
        <v>0</v>
      </c>
      <c r="J12" s="1">
        <f t="shared" si="4"/>
        <v>0</v>
      </c>
      <c r="K12" s="1">
        <f t="shared" si="5"/>
        <v>1</v>
      </c>
      <c r="L12" s="1" t="s">
        <v>21</v>
      </c>
      <c r="M12" s="1">
        <f t="shared" si="19"/>
        <v>1</v>
      </c>
      <c r="N12" s="1">
        <f t="shared" si="20"/>
        <v>0</v>
      </c>
      <c r="O12" s="1">
        <f t="shared" si="21"/>
        <v>4</v>
      </c>
      <c r="P12" s="1">
        <f>SUMIF('Tab Primeira Fase'!$N$8:$N$831,L12,'Tab Primeira Fase'!$O$8:$O$831)+SUMIF('Tab Primeira Fase'!$R$8:$R$831,L12,'Tab Primeira Fase'!$Q$8:$Q$831)</f>
        <v>3</v>
      </c>
      <c r="Q12" s="1">
        <f>SUMIF('Tab Primeira Fase'!$N$8:$N$831,L12,'Tab Primeira Fase'!$Q$8:$Q$831)+SUMIF('Tab Primeira Fase'!$R$8:$R$831,L12,'Tab Primeira Fase'!$O$8:$O$831)</f>
        <v>10</v>
      </c>
      <c r="R12" s="3">
        <f t="shared" si="22"/>
        <v>3009303.003</v>
      </c>
      <c r="S12" s="1">
        <f t="shared" si="23"/>
        <v>6</v>
      </c>
      <c r="T12" s="1">
        <v>3</v>
      </c>
      <c r="U12" s="1">
        <f t="shared" si="24"/>
        <v>11</v>
      </c>
      <c r="V12" s="3"/>
      <c r="W12" s="3" t="str">
        <f t="shared" ref="W12:AB12" si="27">CONCATENATE("'Auxiliar'!",W$1,$U12)</f>
        <v>'Auxiliar'!L11</v>
      </c>
      <c r="X12" s="3" t="str">
        <f t="shared" si="27"/>
        <v>'Auxiliar'!M11</v>
      </c>
      <c r="Y12" s="3" t="str">
        <f t="shared" si="27"/>
        <v>'Auxiliar'!N11</v>
      </c>
      <c r="Z12" s="3" t="str">
        <f t="shared" si="27"/>
        <v>'Auxiliar'!O11</v>
      </c>
      <c r="AA12" s="3" t="str">
        <f t="shared" si="27"/>
        <v>'Auxiliar'!P11</v>
      </c>
      <c r="AB12" s="3" t="str">
        <f t="shared" si="27"/>
        <v>'Auxiliar'!Q11</v>
      </c>
    </row>
    <row r="13" spans="1:28" ht="12" customHeight="1" x14ac:dyDescent="0.3">
      <c r="A13" s="1" t="str">
        <f>'Tab Primeira Fase'!N20</f>
        <v>TARCÍZIO</v>
      </c>
      <c r="B13" s="1">
        <f>IF('Tab Primeira Fase'!O20&lt;'Tab Primeira Fase'!Q20,0,IF('Tab Primeira Fase'!O20='Tab Primeira Fase'!Q20,1,IF('Tab Primeira Fase'!O20&gt;'Tab Primeira Fase'!Q20,2)))</f>
        <v>0</v>
      </c>
      <c r="C13" s="1" t="str">
        <f>'Tab Primeira Fase'!R20</f>
        <v>WENDEL</v>
      </c>
      <c r="D13" s="1">
        <f>IF('Tab Primeira Fase'!O20&gt;'Tab Primeira Fase'!Q20,0,IF('Tab Primeira Fase'!O20='Tab Primeira Fase'!Q20,1,IF('Tab Primeira Fase'!O20&lt;'Tab Primeira Fase'!Q20,2)))</f>
        <v>2</v>
      </c>
      <c r="E13" s="1">
        <f>IF(ISNUMBER('Tab Primeira Fase'!O20),1,0)</f>
        <v>1</v>
      </c>
      <c r="F13" s="1">
        <f t="shared" si="0"/>
        <v>0</v>
      </c>
      <c r="G13" s="1">
        <f t="shared" si="1"/>
        <v>0</v>
      </c>
      <c r="H13" s="1">
        <f t="shared" si="2"/>
        <v>1</v>
      </c>
      <c r="I13" s="1">
        <f t="shared" si="3"/>
        <v>1</v>
      </c>
      <c r="J13" s="1">
        <f t="shared" si="4"/>
        <v>0</v>
      </c>
      <c r="K13" s="1">
        <f t="shared" si="5"/>
        <v>0</v>
      </c>
      <c r="L13" s="1" t="s">
        <v>22</v>
      </c>
      <c r="M13" s="1">
        <f t="shared" si="19"/>
        <v>1</v>
      </c>
      <c r="N13" s="1">
        <f t="shared" si="20"/>
        <v>0</v>
      </c>
      <c r="O13" s="1">
        <f t="shared" si="21"/>
        <v>4</v>
      </c>
      <c r="P13" s="1">
        <f>SUMIF('Tab Primeira Fase'!$N$8:$N$831,L13,'Tab Primeira Fase'!$O$8:$O$831)+SUMIF('Tab Primeira Fase'!$R$8:$R$831,L13,'Tab Primeira Fase'!$Q$8:$Q$831)</f>
        <v>4</v>
      </c>
      <c r="Q13" s="1">
        <f>SUMIF('Tab Primeira Fase'!$N$8:$N$831,L13,'Tab Primeira Fase'!$Q$8:$Q$831)+SUMIF('Tab Primeira Fase'!$R$8:$R$831,L13,'Tab Primeira Fase'!$O$8:$O$831)</f>
        <v>9</v>
      </c>
      <c r="R13" s="3">
        <f t="shared" si="22"/>
        <v>3009504.0019999999</v>
      </c>
      <c r="S13" s="1">
        <f t="shared" si="23"/>
        <v>5</v>
      </c>
      <c r="T13" s="1">
        <v>4</v>
      </c>
      <c r="U13" s="1">
        <f t="shared" si="24"/>
        <v>10</v>
      </c>
      <c r="V13" s="3"/>
      <c r="W13" s="3" t="str">
        <f t="shared" ref="W13:AB13" si="28">CONCATENATE("'Auxiliar'!",W$1,$U13)</f>
        <v>'Auxiliar'!L10</v>
      </c>
      <c r="X13" s="3" t="str">
        <f t="shared" si="28"/>
        <v>'Auxiliar'!M10</v>
      </c>
      <c r="Y13" s="3" t="str">
        <f t="shared" si="28"/>
        <v>'Auxiliar'!N10</v>
      </c>
      <c r="Z13" s="3" t="str">
        <f t="shared" si="28"/>
        <v>'Auxiliar'!O10</v>
      </c>
      <c r="AA13" s="3" t="str">
        <f t="shared" si="28"/>
        <v>'Auxiliar'!P10</v>
      </c>
      <c r="AB13" s="3" t="str">
        <f t="shared" si="28"/>
        <v>'Auxiliar'!Q10</v>
      </c>
    </row>
    <row r="14" spans="1:28" ht="12" customHeight="1" x14ac:dyDescent="0.3">
      <c r="A14" s="1" t="str">
        <f>'Tab Primeira Fase'!N21</f>
        <v>PAULO CÉSAR</v>
      </c>
      <c r="B14" s="1">
        <f>IF('Tab Primeira Fase'!O21&lt;'Tab Primeira Fase'!Q21,0,IF('Tab Primeira Fase'!O21='Tab Primeira Fase'!Q21,1,IF('Tab Primeira Fase'!O21&gt;'Tab Primeira Fase'!Q21,2)))</f>
        <v>0</v>
      </c>
      <c r="C14" s="1" t="str">
        <f>'Tab Primeira Fase'!R21</f>
        <v>ALCIDES</v>
      </c>
      <c r="D14" s="1">
        <f>IF('Tab Primeira Fase'!O21&gt;'Tab Primeira Fase'!Q21,0,IF('Tab Primeira Fase'!O21='Tab Primeira Fase'!Q21,1,IF('Tab Primeira Fase'!O21&lt;'Tab Primeira Fase'!Q21,2)))</f>
        <v>2</v>
      </c>
      <c r="E14" s="1">
        <f>IF(ISNUMBER('Tab Primeira Fase'!O21),1,0)</f>
        <v>1</v>
      </c>
      <c r="F14" s="1">
        <f t="shared" si="0"/>
        <v>0</v>
      </c>
      <c r="G14" s="1">
        <f t="shared" si="1"/>
        <v>0</v>
      </c>
      <c r="H14" s="1">
        <f t="shared" si="2"/>
        <v>1</v>
      </c>
      <c r="I14" s="1">
        <f t="shared" si="3"/>
        <v>1</v>
      </c>
      <c r="J14" s="1">
        <f t="shared" si="4"/>
        <v>0</v>
      </c>
      <c r="K14" s="1">
        <f t="shared" si="5"/>
        <v>0</v>
      </c>
      <c r="L14" s="1" t="s">
        <v>23</v>
      </c>
      <c r="M14" s="1">
        <f t="shared" si="19"/>
        <v>3</v>
      </c>
      <c r="N14" s="1">
        <f t="shared" si="20"/>
        <v>1</v>
      </c>
      <c r="O14" s="1">
        <f t="shared" si="21"/>
        <v>1</v>
      </c>
      <c r="P14" s="1">
        <f>SUMIF('Tab Primeira Fase'!$N$8:$N$831,L14,'Tab Primeira Fase'!$O$8:$O$831)+SUMIF('Tab Primeira Fase'!$R$8:$R$831,L14,'Tab Primeira Fase'!$Q$8:$Q$831)</f>
        <v>6</v>
      </c>
      <c r="Q14" s="1">
        <f>SUMIF('Tab Primeira Fase'!$N$8:$N$831,L14,'Tab Primeira Fase'!$Q$8:$Q$831)+SUMIF('Tab Primeira Fase'!$R$8:$R$831,L14,'Tab Primeira Fase'!$O$8:$O$831)</f>
        <v>4</v>
      </c>
      <c r="R14" s="4">
        <f t="shared" si="22"/>
        <v>10030206.001</v>
      </c>
      <c r="S14" s="1">
        <f t="shared" si="23"/>
        <v>2</v>
      </c>
      <c r="T14" s="1">
        <v>5</v>
      </c>
      <c r="U14" s="1">
        <f t="shared" si="24"/>
        <v>13</v>
      </c>
      <c r="V14" s="3"/>
      <c r="W14" s="3" t="str">
        <f t="shared" ref="W14:AB14" si="29">CONCATENATE("'Auxiliar'!",W$1,$U14)</f>
        <v>'Auxiliar'!L13</v>
      </c>
      <c r="X14" s="3" t="str">
        <f t="shared" si="29"/>
        <v>'Auxiliar'!M13</v>
      </c>
      <c r="Y14" s="3" t="str">
        <f t="shared" si="29"/>
        <v>'Auxiliar'!N13</v>
      </c>
      <c r="Z14" s="3" t="str">
        <f t="shared" si="29"/>
        <v>'Auxiliar'!O13</v>
      </c>
      <c r="AA14" s="3" t="str">
        <f t="shared" si="29"/>
        <v>'Auxiliar'!P13</v>
      </c>
      <c r="AB14" s="3" t="str">
        <f t="shared" si="29"/>
        <v>'Auxiliar'!Q13</v>
      </c>
    </row>
    <row r="15" spans="1:28" ht="12" customHeight="1" x14ac:dyDescent="0.3">
      <c r="A15" s="1" t="str">
        <f>'Tab Primeira Fase'!N22</f>
        <v>JUNIOR</v>
      </c>
      <c r="B15" s="1">
        <f>IF('Tab Primeira Fase'!O22&lt;'Tab Primeira Fase'!Q22,0,IF('Tab Primeira Fase'!O22='Tab Primeira Fase'!Q22,1,IF('Tab Primeira Fase'!O22&gt;'Tab Primeira Fase'!Q22,2)))</f>
        <v>1</v>
      </c>
      <c r="C15" s="1" t="str">
        <f>'Tab Primeira Fase'!R22</f>
        <v>ALAN</v>
      </c>
      <c r="D15" s="1">
        <f>IF('Tab Primeira Fase'!O22&gt;'Tab Primeira Fase'!Q22,0,IF('Tab Primeira Fase'!O22='Tab Primeira Fase'!Q22,1,IF('Tab Primeira Fase'!O22&lt;'Tab Primeira Fase'!Q22,2)))</f>
        <v>1</v>
      </c>
      <c r="E15" s="1">
        <f>IF(ISNUMBER('Tab Primeira Fase'!O22),1,0)</f>
        <v>1</v>
      </c>
      <c r="F15" s="1">
        <f t="shared" si="0"/>
        <v>0</v>
      </c>
      <c r="G15" s="1">
        <f t="shared" si="1"/>
        <v>1</v>
      </c>
      <c r="H15" s="1">
        <f t="shared" si="2"/>
        <v>0</v>
      </c>
      <c r="I15" s="1">
        <f t="shared" si="3"/>
        <v>0</v>
      </c>
      <c r="J15" s="1">
        <f t="shared" si="4"/>
        <v>1</v>
      </c>
      <c r="K15" s="1">
        <f t="shared" si="5"/>
        <v>0</v>
      </c>
      <c r="L15" s="1" t="s">
        <v>24</v>
      </c>
      <c r="M15" s="1">
        <f t="shared" si="19"/>
        <v>5</v>
      </c>
      <c r="N15" s="1">
        <f t="shared" si="20"/>
        <v>0</v>
      </c>
      <c r="O15" s="1">
        <f t="shared" si="21"/>
        <v>0</v>
      </c>
      <c r="P15" s="1">
        <f>SUMIF('Tab Primeira Fase'!$N$8:$N$831,L15,'Tab Primeira Fase'!$O$8:$O$831)+SUMIF('Tab Primeira Fase'!$R$8:$R$831,L15,'Tab Primeira Fase'!$Q$8:$Q$831)</f>
        <v>12</v>
      </c>
      <c r="Q15" s="1">
        <f>SUMIF('Tab Primeira Fase'!$N$8:$N$831,L15,'Tab Primeira Fase'!$Q$8:$Q$831)+SUMIF('Tab Primeira Fase'!$R$8:$R$831,L15,'Tab Primeira Fase'!$O$8:$O$831)</f>
        <v>3</v>
      </c>
      <c r="R15" s="4">
        <f t="shared" si="22"/>
        <v>15050912</v>
      </c>
      <c r="S15" s="1">
        <f t="shared" si="23"/>
        <v>1</v>
      </c>
      <c r="T15" s="1">
        <v>6</v>
      </c>
      <c r="U15" s="1">
        <f t="shared" si="24"/>
        <v>12</v>
      </c>
      <c r="V15" s="3"/>
      <c r="W15" s="3" t="str">
        <f t="shared" ref="W15:AB15" si="30">CONCATENATE("'Auxiliar'!",W$1,$U15)</f>
        <v>'Auxiliar'!L12</v>
      </c>
      <c r="X15" s="3" t="str">
        <f t="shared" si="30"/>
        <v>'Auxiliar'!M12</v>
      </c>
      <c r="Y15" s="3" t="str">
        <f t="shared" si="30"/>
        <v>'Auxiliar'!N12</v>
      </c>
      <c r="Z15" s="3" t="str">
        <f t="shared" si="30"/>
        <v>'Auxiliar'!O12</v>
      </c>
      <c r="AA15" s="3" t="str">
        <f t="shared" si="30"/>
        <v>'Auxiliar'!P12</v>
      </c>
      <c r="AB15" s="3" t="str">
        <f t="shared" si="30"/>
        <v>'Auxiliar'!Q12</v>
      </c>
    </row>
    <row r="16" spans="1:28" ht="12" customHeight="1" x14ac:dyDescent="0.3">
      <c r="A16" s="1" t="str">
        <f>'Tab Primeira Fase'!N23</f>
        <v>ADOLPHO</v>
      </c>
      <c r="B16" s="1">
        <f>IF('Tab Primeira Fase'!O23&lt;'Tab Primeira Fase'!Q23,0,IF('Tab Primeira Fase'!O23='Tab Primeira Fase'!Q23,1,IF('Tab Primeira Fase'!O23&gt;'Tab Primeira Fase'!Q23,2)))</f>
        <v>2</v>
      </c>
      <c r="C16" s="1" t="str">
        <f>'Tab Primeira Fase'!R23</f>
        <v>ORNELAS</v>
      </c>
      <c r="D16" s="1">
        <f>IF('Tab Primeira Fase'!O23&gt;'Tab Primeira Fase'!Q23,0,IF('Tab Primeira Fase'!O23='Tab Primeira Fase'!Q23,1,IF('Tab Primeira Fase'!O23&lt;'Tab Primeira Fase'!Q23,2)))</f>
        <v>0</v>
      </c>
      <c r="E16" s="1">
        <f>IF(ISNUMBER('Tab Primeira Fase'!O23),1,0)</f>
        <v>1</v>
      </c>
      <c r="F16" s="1">
        <f t="shared" si="0"/>
        <v>1</v>
      </c>
      <c r="G16" s="1">
        <f t="shared" si="1"/>
        <v>0</v>
      </c>
      <c r="H16" s="1">
        <f t="shared" si="2"/>
        <v>0</v>
      </c>
      <c r="I16" s="1">
        <f t="shared" si="3"/>
        <v>0</v>
      </c>
      <c r="J16" s="1">
        <f t="shared" si="4"/>
        <v>0</v>
      </c>
      <c r="K16" s="1">
        <f t="shared" si="5"/>
        <v>1</v>
      </c>
      <c r="L16" s="3"/>
      <c r="M16" s="1"/>
      <c r="N16" s="1"/>
      <c r="O16" s="1"/>
      <c r="P16" s="1"/>
      <c r="Q16" s="1"/>
      <c r="R16" s="3"/>
      <c r="S16" s="1"/>
      <c r="T16" s="1"/>
      <c r="U16" s="1"/>
      <c r="V16" s="3"/>
      <c r="W16" s="3"/>
      <c r="X16" s="3"/>
      <c r="Y16" s="3"/>
      <c r="Z16" s="3"/>
      <c r="AA16" s="3"/>
      <c r="AB16" s="3"/>
    </row>
    <row r="17" spans="1:28" ht="12" customHeight="1" x14ac:dyDescent="0.3">
      <c r="A17" s="1" t="str">
        <f>'Tab Primeira Fase'!N24</f>
        <v>THIAGO</v>
      </c>
      <c r="B17" s="1">
        <f>IF('Tab Primeira Fase'!O24&lt;'Tab Primeira Fase'!Q24,0,IF('Tab Primeira Fase'!O24='Tab Primeira Fase'!Q24,1,IF('Tab Primeira Fase'!O24&gt;'Tab Primeira Fase'!Q24,2)))</f>
        <v>1</v>
      </c>
      <c r="C17" s="1" t="str">
        <f>'Tab Primeira Fase'!R24</f>
        <v>M. PORTO</v>
      </c>
      <c r="D17" s="1">
        <f>IF('Tab Primeira Fase'!O24&gt;'Tab Primeira Fase'!Q24,0,IF('Tab Primeira Fase'!O24='Tab Primeira Fase'!Q24,1,IF('Tab Primeira Fase'!O24&lt;'Tab Primeira Fase'!Q24,2)))</f>
        <v>1</v>
      </c>
      <c r="E17" s="1">
        <f>IF(ISNUMBER('Tab Primeira Fase'!O24),1,0)</f>
        <v>1</v>
      </c>
      <c r="F17" s="1">
        <f t="shared" si="0"/>
        <v>0</v>
      </c>
      <c r="G17" s="1">
        <f t="shared" si="1"/>
        <v>1</v>
      </c>
      <c r="H17" s="1">
        <f t="shared" si="2"/>
        <v>0</v>
      </c>
      <c r="I17" s="1">
        <f t="shared" si="3"/>
        <v>0</v>
      </c>
      <c r="J17" s="1">
        <f t="shared" si="4"/>
        <v>1</v>
      </c>
      <c r="K17" s="1">
        <f t="shared" si="5"/>
        <v>0</v>
      </c>
      <c r="L17" s="1" t="s">
        <v>25</v>
      </c>
      <c r="M17" s="1">
        <f t="shared" ref="M17:M22" si="31">SUMIF($A$1:$A$773,L17,$F$1:$F$773)+SUMIF($C$1:$C$773,L17,$I$1:$I$773)</f>
        <v>2</v>
      </c>
      <c r="N17" s="1">
        <f t="shared" ref="N17:N22" si="32">SUMIF($A$1:$A$773,L17,$G$1:$G$773)+SUMIF($C$1:$C$773,L17,$J$1:$J$773)</f>
        <v>2</v>
      </c>
      <c r="O17" s="1">
        <f t="shared" ref="O17:O22" si="33">SUMIF($A$1:$A$773,L17,$H$1:$H$773)+SUMIF($C$1:$C$773,L17,$K$1:$K$773)</f>
        <v>1</v>
      </c>
      <c r="P17" s="1">
        <f>SUMIF('Tab Primeira Fase'!$N$8:$N$831,L17,'Tab Primeira Fase'!$O$8:$O$831)+SUMIF('Tab Primeira Fase'!$R$8:$R$831,L17,'Tab Primeira Fase'!$Q$8:$Q$831)</f>
        <v>12</v>
      </c>
      <c r="Q17" s="1">
        <f>SUMIF('Tab Primeira Fase'!$N$8:$N$831,L17,'Tab Primeira Fase'!$Q$8:$Q$831)+SUMIF('Tab Primeira Fase'!$R$8:$R$831,L17,'Tab Primeira Fase'!$O$8:$O$831)</f>
        <v>5</v>
      </c>
      <c r="R17" s="3">
        <f t="shared" ref="R17:R22" si="34">(1000000*((3*M17)+N17))+(10000*M17)+(100*(P17-Q17))+P17+(0.001*(6-T17))</f>
        <v>8020712.0049999999</v>
      </c>
      <c r="S17" s="1">
        <f t="shared" ref="S17:S22" si="35">RANK(R17,$R$17:$R$22)</f>
        <v>3</v>
      </c>
      <c r="T17" s="1">
        <v>1</v>
      </c>
      <c r="U17" s="1">
        <f t="shared" ref="U17:U22" si="36">IF($S$17=T17,17,0)+IF($S$18=T17,18,0)+IF($S$19=T17,19,0)+IF($S$20=T17,20,0)+IF($S$21=T17,21,0)+IF($S$22=T17,22,0)</f>
        <v>18</v>
      </c>
      <c r="V17" s="3"/>
      <c r="W17" s="3" t="str">
        <f t="shared" ref="W17:AB17" si="37">CONCATENATE("'Auxiliar'!",W$1,$U17)</f>
        <v>'Auxiliar'!L18</v>
      </c>
      <c r="X17" s="3" t="str">
        <f t="shared" si="37"/>
        <v>'Auxiliar'!M18</v>
      </c>
      <c r="Y17" s="3" t="str">
        <f t="shared" si="37"/>
        <v>'Auxiliar'!N18</v>
      </c>
      <c r="Z17" s="3" t="str">
        <f t="shared" si="37"/>
        <v>'Auxiliar'!O18</v>
      </c>
      <c r="AA17" s="3" t="str">
        <f t="shared" si="37"/>
        <v>'Auxiliar'!P18</v>
      </c>
      <c r="AB17" s="3" t="str">
        <f t="shared" si="37"/>
        <v>'Auxiliar'!Q18</v>
      </c>
    </row>
    <row r="18" spans="1:28" ht="12" customHeight="1" x14ac:dyDescent="0.3">
      <c r="A18" s="1" t="str">
        <f>'Tab Primeira Fase'!N25</f>
        <v>PAULÃO</v>
      </c>
      <c r="B18" s="1">
        <f>IF('Tab Primeira Fase'!O25&lt;'Tab Primeira Fase'!Q25,0,IF('Tab Primeira Fase'!O25='Tab Primeira Fase'!Q25,1,IF('Tab Primeira Fase'!O25&gt;'Tab Primeira Fase'!Q25,2)))</f>
        <v>0</v>
      </c>
      <c r="C18" s="1" t="str">
        <f>'Tab Primeira Fase'!R25</f>
        <v>RAFAEL PENA</v>
      </c>
      <c r="D18" s="1">
        <f>IF('Tab Primeira Fase'!O25&gt;'Tab Primeira Fase'!Q25,0,IF('Tab Primeira Fase'!O25='Tab Primeira Fase'!Q25,1,IF('Tab Primeira Fase'!O25&lt;'Tab Primeira Fase'!Q25,2)))</f>
        <v>2</v>
      </c>
      <c r="E18" s="1">
        <f>IF(ISNUMBER('Tab Primeira Fase'!O25),1,0)</f>
        <v>1</v>
      </c>
      <c r="F18" s="1">
        <f t="shared" si="0"/>
        <v>0</v>
      </c>
      <c r="G18" s="1">
        <f t="shared" si="1"/>
        <v>0</v>
      </c>
      <c r="H18" s="1">
        <f t="shared" si="2"/>
        <v>1</v>
      </c>
      <c r="I18" s="1">
        <f t="shared" si="3"/>
        <v>1</v>
      </c>
      <c r="J18" s="1">
        <f t="shared" si="4"/>
        <v>0</v>
      </c>
      <c r="K18" s="1">
        <f t="shared" si="5"/>
        <v>0</v>
      </c>
      <c r="L18" s="1" t="s">
        <v>26</v>
      </c>
      <c r="M18" s="1">
        <f t="shared" si="31"/>
        <v>4</v>
      </c>
      <c r="N18" s="1">
        <f t="shared" si="32"/>
        <v>0</v>
      </c>
      <c r="O18" s="1">
        <f t="shared" si="33"/>
        <v>1</v>
      </c>
      <c r="P18" s="1">
        <f>SUMIF('Tab Primeira Fase'!$N$8:$N$831,L18,'Tab Primeira Fase'!$O$8:$O$831)+SUMIF('Tab Primeira Fase'!$R$8:$R$831,L18,'Tab Primeira Fase'!$Q$8:$Q$831)</f>
        <v>13</v>
      </c>
      <c r="Q18" s="1">
        <f>SUMIF('Tab Primeira Fase'!$N$8:$N$831,L18,'Tab Primeira Fase'!$Q$8:$Q$831)+SUMIF('Tab Primeira Fase'!$R$8:$R$831,L18,'Tab Primeira Fase'!$O$8:$O$831)</f>
        <v>5</v>
      </c>
      <c r="R18" s="3">
        <f t="shared" si="34"/>
        <v>12040813.004000001</v>
      </c>
      <c r="S18" s="1">
        <f t="shared" si="35"/>
        <v>1</v>
      </c>
      <c r="T18" s="1">
        <v>2</v>
      </c>
      <c r="U18" s="1">
        <f t="shared" si="36"/>
        <v>22</v>
      </c>
      <c r="V18" s="3"/>
      <c r="W18" s="3" t="str">
        <f t="shared" ref="W18:AB18" si="38">CONCATENATE("'Auxiliar'!",W$1,$U18)</f>
        <v>'Auxiliar'!L22</v>
      </c>
      <c r="X18" s="3" t="str">
        <f t="shared" si="38"/>
        <v>'Auxiliar'!M22</v>
      </c>
      <c r="Y18" s="3" t="str">
        <f t="shared" si="38"/>
        <v>'Auxiliar'!N22</v>
      </c>
      <c r="Z18" s="3" t="str">
        <f t="shared" si="38"/>
        <v>'Auxiliar'!O22</v>
      </c>
      <c r="AA18" s="3" t="str">
        <f t="shared" si="38"/>
        <v>'Auxiliar'!P22</v>
      </c>
      <c r="AB18" s="3" t="str">
        <f t="shared" si="38"/>
        <v>'Auxiliar'!Q22</v>
      </c>
    </row>
    <row r="19" spans="1:28" ht="12" customHeight="1" x14ac:dyDescent="0.3">
      <c r="A19" s="1" t="str">
        <f>'Tab Primeira Fase'!N26</f>
        <v>LORIVAL</v>
      </c>
      <c r="B19" s="1">
        <f>IF('Tab Primeira Fase'!O26&lt;'Tab Primeira Fase'!Q26,0,IF('Tab Primeira Fase'!O26='Tab Primeira Fase'!Q26,1,IF('Tab Primeira Fase'!O26&gt;'Tab Primeira Fase'!Q26,2)))</f>
        <v>2</v>
      </c>
      <c r="C19" s="1" t="str">
        <f>'Tab Primeira Fase'!R26</f>
        <v>PIMENTEL</v>
      </c>
      <c r="D19" s="1">
        <f>IF('Tab Primeira Fase'!O26&gt;'Tab Primeira Fase'!Q26,0,IF('Tab Primeira Fase'!O26='Tab Primeira Fase'!Q26,1,IF('Tab Primeira Fase'!O26&lt;'Tab Primeira Fase'!Q26,2)))</f>
        <v>0</v>
      </c>
      <c r="E19" s="1">
        <f>IF(ISNUMBER('Tab Primeira Fase'!O26),1,0)</f>
        <v>1</v>
      </c>
      <c r="F19" s="1">
        <f t="shared" si="0"/>
        <v>1</v>
      </c>
      <c r="G19" s="1">
        <f t="shared" si="1"/>
        <v>0</v>
      </c>
      <c r="H19" s="1">
        <f t="shared" si="2"/>
        <v>0</v>
      </c>
      <c r="I19" s="1">
        <f t="shared" si="3"/>
        <v>0</v>
      </c>
      <c r="J19" s="1">
        <f t="shared" si="4"/>
        <v>0</v>
      </c>
      <c r="K19" s="1">
        <f t="shared" si="5"/>
        <v>1</v>
      </c>
      <c r="L19" s="1" t="s">
        <v>27</v>
      </c>
      <c r="M19" s="1">
        <f t="shared" si="31"/>
        <v>0</v>
      </c>
      <c r="N19" s="1">
        <f t="shared" si="32"/>
        <v>1</v>
      </c>
      <c r="O19" s="1">
        <f t="shared" si="33"/>
        <v>4</v>
      </c>
      <c r="P19" s="1">
        <f>SUMIF('Tab Primeira Fase'!$N$8:$N$831,L19,'Tab Primeira Fase'!$O$8:$O$831)+SUMIF('Tab Primeira Fase'!$R$8:$R$831,L19,'Tab Primeira Fase'!$Q$8:$Q$831)</f>
        <v>2</v>
      </c>
      <c r="Q19" s="1">
        <f>SUMIF('Tab Primeira Fase'!$N$8:$N$831,L19,'Tab Primeira Fase'!$Q$8:$Q$831)+SUMIF('Tab Primeira Fase'!$R$8:$R$831,L19,'Tab Primeira Fase'!$O$8:$O$831)</f>
        <v>16</v>
      </c>
      <c r="R19" s="3">
        <f t="shared" si="34"/>
        <v>998602.00300000003</v>
      </c>
      <c r="S19" s="1">
        <f t="shared" si="35"/>
        <v>6</v>
      </c>
      <c r="T19" s="1">
        <v>3</v>
      </c>
      <c r="U19" s="1">
        <f t="shared" si="36"/>
        <v>17</v>
      </c>
      <c r="V19" s="3"/>
      <c r="W19" s="3" t="str">
        <f t="shared" ref="W19:AB19" si="39">CONCATENATE("'Auxiliar'!",W$1,$U19)</f>
        <v>'Auxiliar'!L17</v>
      </c>
      <c r="X19" s="3" t="str">
        <f t="shared" si="39"/>
        <v>'Auxiliar'!M17</v>
      </c>
      <c r="Y19" s="3" t="str">
        <f t="shared" si="39"/>
        <v>'Auxiliar'!N17</v>
      </c>
      <c r="Z19" s="3" t="str">
        <f t="shared" si="39"/>
        <v>'Auxiliar'!O17</v>
      </c>
      <c r="AA19" s="3" t="str">
        <f t="shared" si="39"/>
        <v>'Auxiliar'!P17</v>
      </c>
      <c r="AB19" s="3" t="str">
        <f t="shared" si="39"/>
        <v>'Auxiliar'!Q17</v>
      </c>
    </row>
    <row r="20" spans="1:28" ht="12" customHeight="1" x14ac:dyDescent="0.3">
      <c r="A20" s="1" t="str">
        <f>'Tab Primeira Fase'!N27</f>
        <v>LUIZ CLÁUDIO</v>
      </c>
      <c r="B20" s="1">
        <f>IF('Tab Primeira Fase'!O27&lt;'Tab Primeira Fase'!Q27,0,IF('Tab Primeira Fase'!O27='Tab Primeira Fase'!Q27,1,IF('Tab Primeira Fase'!O27&gt;'Tab Primeira Fase'!Q27,2)))</f>
        <v>2</v>
      </c>
      <c r="C20" s="1" t="str">
        <f>'Tab Primeira Fase'!R27</f>
        <v>MOTTA</v>
      </c>
      <c r="D20" s="1">
        <f>IF('Tab Primeira Fase'!O27&gt;'Tab Primeira Fase'!Q27,0,IF('Tab Primeira Fase'!O27='Tab Primeira Fase'!Q27,1,IF('Tab Primeira Fase'!O27&lt;'Tab Primeira Fase'!Q27,2)))</f>
        <v>0</v>
      </c>
      <c r="E20" s="1">
        <f>IF(ISNUMBER('Tab Primeira Fase'!O27),1,0)</f>
        <v>1</v>
      </c>
      <c r="F20" s="1">
        <f t="shared" si="0"/>
        <v>1</v>
      </c>
      <c r="G20" s="1">
        <f t="shared" si="1"/>
        <v>0</v>
      </c>
      <c r="H20" s="1">
        <f t="shared" si="2"/>
        <v>0</v>
      </c>
      <c r="I20" s="1">
        <f t="shared" si="3"/>
        <v>0</v>
      </c>
      <c r="J20" s="1">
        <f t="shared" si="4"/>
        <v>0</v>
      </c>
      <c r="K20" s="1">
        <f t="shared" si="5"/>
        <v>1</v>
      </c>
      <c r="L20" s="1" t="s">
        <v>28</v>
      </c>
      <c r="M20" s="1">
        <f t="shared" si="31"/>
        <v>0</v>
      </c>
      <c r="N20" s="1">
        <f t="shared" si="32"/>
        <v>1</v>
      </c>
      <c r="O20" s="1">
        <f t="shared" si="33"/>
        <v>4</v>
      </c>
      <c r="P20" s="1">
        <f>SUMIF('Tab Primeira Fase'!$N$8:$N$831,L20,'Tab Primeira Fase'!$O$8:$O$831)+SUMIF('Tab Primeira Fase'!$R$8:$R$831,L20,'Tab Primeira Fase'!$Q$8:$Q$831)</f>
        <v>4</v>
      </c>
      <c r="Q20" s="1">
        <f>SUMIF('Tab Primeira Fase'!$N$8:$N$831,L20,'Tab Primeira Fase'!$Q$8:$Q$831)+SUMIF('Tab Primeira Fase'!$R$8:$R$831,L20,'Tab Primeira Fase'!$O$8:$O$831)</f>
        <v>15</v>
      </c>
      <c r="R20" s="3">
        <f t="shared" si="34"/>
        <v>998904.00199999998</v>
      </c>
      <c r="S20" s="1">
        <f t="shared" si="35"/>
        <v>5</v>
      </c>
      <c r="T20" s="1">
        <v>4</v>
      </c>
      <c r="U20" s="1">
        <f t="shared" si="36"/>
        <v>21</v>
      </c>
      <c r="V20" s="3"/>
      <c r="W20" s="3" t="str">
        <f t="shared" ref="W20:AB20" si="40">CONCATENATE("'Auxiliar'!",W$1,$U20)</f>
        <v>'Auxiliar'!L21</v>
      </c>
      <c r="X20" s="3" t="str">
        <f t="shared" si="40"/>
        <v>'Auxiliar'!M21</v>
      </c>
      <c r="Y20" s="3" t="str">
        <f t="shared" si="40"/>
        <v>'Auxiliar'!N21</v>
      </c>
      <c r="Z20" s="3" t="str">
        <f t="shared" si="40"/>
        <v>'Auxiliar'!O21</v>
      </c>
      <c r="AA20" s="3" t="str">
        <f t="shared" si="40"/>
        <v>'Auxiliar'!P21</v>
      </c>
      <c r="AB20" s="3" t="str">
        <f t="shared" si="40"/>
        <v>'Auxiliar'!Q21</v>
      </c>
    </row>
    <row r="21" spans="1:28" ht="12" customHeight="1" x14ac:dyDescent="0.3">
      <c r="A21" s="1" t="str">
        <f>'Tab Primeira Fase'!N28</f>
        <v>TONINHO</v>
      </c>
      <c r="B21" s="1">
        <f>IF('Tab Primeira Fase'!O28&lt;'Tab Primeira Fase'!Q28,0,IF('Tab Primeira Fase'!O28='Tab Primeira Fase'!Q28,1,IF('Tab Primeira Fase'!O28&gt;'Tab Primeira Fase'!Q28,2)))</f>
        <v>0</v>
      </c>
      <c r="C21" s="1" t="str">
        <f>'Tab Primeira Fase'!R28</f>
        <v>BETO</v>
      </c>
      <c r="D21" s="1">
        <f>IF('Tab Primeira Fase'!O28&gt;'Tab Primeira Fase'!Q28,0,IF('Tab Primeira Fase'!O28='Tab Primeira Fase'!Q28,1,IF('Tab Primeira Fase'!O28&lt;'Tab Primeira Fase'!Q28,2)))</f>
        <v>2</v>
      </c>
      <c r="E21" s="1">
        <f>IF(ISNUMBER('Tab Primeira Fase'!O28),1,0)</f>
        <v>1</v>
      </c>
      <c r="F21" s="1">
        <f t="shared" si="0"/>
        <v>0</v>
      </c>
      <c r="G21" s="1">
        <f t="shared" si="1"/>
        <v>0</v>
      </c>
      <c r="H21" s="1">
        <f t="shared" si="2"/>
        <v>1</v>
      </c>
      <c r="I21" s="1">
        <f t="shared" si="3"/>
        <v>1</v>
      </c>
      <c r="J21" s="1">
        <f t="shared" si="4"/>
        <v>0</v>
      </c>
      <c r="K21" s="1">
        <f t="shared" si="5"/>
        <v>0</v>
      </c>
      <c r="L21" s="1" t="s">
        <v>29</v>
      </c>
      <c r="M21" s="1">
        <f t="shared" si="31"/>
        <v>2</v>
      </c>
      <c r="N21" s="1">
        <f t="shared" si="32"/>
        <v>2</v>
      </c>
      <c r="O21" s="1">
        <f t="shared" si="33"/>
        <v>1</v>
      </c>
      <c r="P21" s="1">
        <f>SUMIF('Tab Primeira Fase'!$N$8:$N$831,L21,'Tab Primeira Fase'!$O$8:$O$831)+SUMIF('Tab Primeira Fase'!$R$8:$R$831,L21,'Tab Primeira Fase'!$Q$8:$Q$831)</f>
        <v>8</v>
      </c>
      <c r="Q21" s="1">
        <f>SUMIF('Tab Primeira Fase'!$N$8:$N$831,L21,'Tab Primeira Fase'!$Q$8:$Q$831)+SUMIF('Tab Primeira Fase'!$R$8:$R$831,L21,'Tab Primeira Fase'!$O$8:$O$831)</f>
        <v>4</v>
      </c>
      <c r="R21" s="4">
        <f t="shared" si="34"/>
        <v>8020408.0010000002</v>
      </c>
      <c r="S21" s="1">
        <f t="shared" si="35"/>
        <v>4</v>
      </c>
      <c r="T21" s="1">
        <v>5</v>
      </c>
      <c r="U21" s="1">
        <f t="shared" si="36"/>
        <v>20</v>
      </c>
      <c r="V21" s="3"/>
      <c r="W21" s="3" t="str">
        <f t="shared" ref="W21:AB21" si="41">CONCATENATE("'Auxiliar'!",W$1,$U21)</f>
        <v>'Auxiliar'!L20</v>
      </c>
      <c r="X21" s="3" t="str">
        <f t="shared" si="41"/>
        <v>'Auxiliar'!M20</v>
      </c>
      <c r="Y21" s="3" t="str">
        <f t="shared" si="41"/>
        <v>'Auxiliar'!N20</v>
      </c>
      <c r="Z21" s="3" t="str">
        <f t="shared" si="41"/>
        <v>'Auxiliar'!O20</v>
      </c>
      <c r="AA21" s="3" t="str">
        <f t="shared" si="41"/>
        <v>'Auxiliar'!P20</v>
      </c>
      <c r="AB21" s="3" t="str">
        <f t="shared" si="41"/>
        <v>'Auxiliar'!Q20</v>
      </c>
    </row>
    <row r="22" spans="1:28" ht="12" customHeight="1" x14ac:dyDescent="0.3">
      <c r="A22" s="1" t="str">
        <f>'Tab Primeira Fase'!N29</f>
        <v>DUGUET</v>
      </c>
      <c r="B22" s="1">
        <f>IF('Tab Primeira Fase'!O29&lt;'Tab Primeira Fase'!Q29,0,IF('Tab Primeira Fase'!O29='Tab Primeira Fase'!Q29,1,IF('Tab Primeira Fase'!O29&gt;'Tab Primeira Fase'!Q29,2)))</f>
        <v>1</v>
      </c>
      <c r="C22" s="1" t="str">
        <f>'Tab Primeira Fase'!R29</f>
        <v>ZÉ RICARDO</v>
      </c>
      <c r="D22" s="1">
        <f>IF('Tab Primeira Fase'!O29&gt;'Tab Primeira Fase'!Q29,0,IF('Tab Primeira Fase'!O29='Tab Primeira Fase'!Q29,1,IF('Tab Primeira Fase'!O29&lt;'Tab Primeira Fase'!Q29,2)))</f>
        <v>1</v>
      </c>
      <c r="E22" s="1">
        <f>IF(ISNUMBER('Tab Primeira Fase'!O29),1,0)</f>
        <v>1</v>
      </c>
      <c r="F22" s="1">
        <f t="shared" si="0"/>
        <v>0</v>
      </c>
      <c r="G22" s="1">
        <f t="shared" si="1"/>
        <v>1</v>
      </c>
      <c r="H22" s="1">
        <f t="shared" si="2"/>
        <v>0</v>
      </c>
      <c r="I22" s="1">
        <f t="shared" si="3"/>
        <v>0</v>
      </c>
      <c r="J22" s="1">
        <f t="shared" si="4"/>
        <v>1</v>
      </c>
      <c r="K22" s="1">
        <f t="shared" si="5"/>
        <v>0</v>
      </c>
      <c r="L22" s="1" t="s">
        <v>30</v>
      </c>
      <c r="M22" s="1">
        <f t="shared" si="31"/>
        <v>3</v>
      </c>
      <c r="N22" s="1">
        <f t="shared" si="32"/>
        <v>2</v>
      </c>
      <c r="O22" s="1">
        <f t="shared" si="33"/>
        <v>0</v>
      </c>
      <c r="P22" s="1">
        <f>SUMIF('Tab Primeira Fase'!$N$8:$N$831,L22,'Tab Primeira Fase'!$O$8:$O$831)+SUMIF('Tab Primeira Fase'!$R$8:$R$831,L22,'Tab Primeira Fase'!$Q$8:$Q$831)</f>
        <v>10</v>
      </c>
      <c r="Q22" s="1">
        <f>SUMIF('Tab Primeira Fase'!$N$8:$N$831,L22,'Tab Primeira Fase'!$Q$8:$Q$831)+SUMIF('Tab Primeira Fase'!$R$8:$R$831,L22,'Tab Primeira Fase'!$O$8:$O$831)</f>
        <v>4</v>
      </c>
      <c r="R22" s="4">
        <f t="shared" si="34"/>
        <v>11030610</v>
      </c>
      <c r="S22" s="1">
        <f t="shared" si="35"/>
        <v>2</v>
      </c>
      <c r="T22" s="1">
        <v>6</v>
      </c>
      <c r="U22" s="1">
        <f t="shared" si="36"/>
        <v>19</v>
      </c>
      <c r="V22" s="3"/>
      <c r="W22" s="3" t="str">
        <f t="shared" ref="W22:AB22" si="42">CONCATENATE("'Auxiliar'!",W$1,$U22)</f>
        <v>'Auxiliar'!L19</v>
      </c>
      <c r="X22" s="3" t="str">
        <f t="shared" si="42"/>
        <v>'Auxiliar'!M19</v>
      </c>
      <c r="Y22" s="3" t="str">
        <f t="shared" si="42"/>
        <v>'Auxiliar'!N19</v>
      </c>
      <c r="Z22" s="3" t="str">
        <f t="shared" si="42"/>
        <v>'Auxiliar'!O19</v>
      </c>
      <c r="AA22" s="3" t="str">
        <f t="shared" si="42"/>
        <v>'Auxiliar'!P19</v>
      </c>
      <c r="AB22" s="3" t="str">
        <f t="shared" si="42"/>
        <v>'Auxiliar'!Q19</v>
      </c>
    </row>
    <row r="23" spans="1:28" ht="12" customHeight="1" x14ac:dyDescent="0.3">
      <c r="A23" s="1" t="str">
        <f>'Tab Primeira Fase'!N30</f>
        <v>ANDRÉ</v>
      </c>
      <c r="B23" s="1">
        <f>IF('Tab Primeira Fase'!O30&lt;'Tab Primeira Fase'!Q30,0,IF('Tab Primeira Fase'!O30='Tab Primeira Fase'!Q30,1,IF('Tab Primeira Fase'!O30&gt;'Tab Primeira Fase'!Q30,2)))</f>
        <v>2</v>
      </c>
      <c r="C23" s="1" t="str">
        <f>'Tab Primeira Fase'!R30</f>
        <v>LUIZ GOMES</v>
      </c>
      <c r="D23" s="1">
        <f>IF('Tab Primeira Fase'!O30&gt;'Tab Primeira Fase'!Q30,0,IF('Tab Primeira Fase'!O30='Tab Primeira Fase'!Q30,1,IF('Tab Primeira Fase'!O30&lt;'Tab Primeira Fase'!Q30,2)))</f>
        <v>0</v>
      </c>
      <c r="E23" s="1">
        <f>IF(ISNUMBER('Tab Primeira Fase'!O30),1,0)</f>
        <v>1</v>
      </c>
      <c r="F23" s="1">
        <f t="shared" si="0"/>
        <v>1</v>
      </c>
      <c r="G23" s="1">
        <f t="shared" si="1"/>
        <v>0</v>
      </c>
      <c r="H23" s="1">
        <f t="shared" si="2"/>
        <v>0</v>
      </c>
      <c r="I23" s="1">
        <f t="shared" si="3"/>
        <v>0</v>
      </c>
      <c r="J23" s="1">
        <f t="shared" si="4"/>
        <v>0</v>
      </c>
      <c r="K23" s="1">
        <f t="shared" si="5"/>
        <v>1</v>
      </c>
      <c r="L23" s="1"/>
      <c r="M23" s="1"/>
      <c r="N23" s="1"/>
      <c r="O23" s="1"/>
      <c r="P23" s="1"/>
      <c r="Q23" s="1"/>
      <c r="R23" s="3"/>
      <c r="S23" s="1"/>
      <c r="T23" s="1"/>
      <c r="U23" s="1"/>
      <c r="V23" s="3"/>
      <c r="W23" s="3"/>
      <c r="X23" s="3"/>
      <c r="Y23" s="3"/>
      <c r="Z23" s="3"/>
      <c r="AA23" s="3"/>
      <c r="AB23" s="3"/>
    </row>
    <row r="24" spans="1:28" ht="12" customHeight="1" x14ac:dyDescent="0.3">
      <c r="A24" s="1" t="str">
        <f>'Tab Primeira Fase'!N31</f>
        <v>ELINTO</v>
      </c>
      <c r="B24" s="1">
        <f>IF('Tab Primeira Fase'!O31&lt;'Tab Primeira Fase'!Q31,0,IF('Tab Primeira Fase'!O31='Tab Primeira Fase'!Q31,1,IF('Tab Primeira Fase'!O31&gt;'Tab Primeira Fase'!Q31,2)))</f>
        <v>2</v>
      </c>
      <c r="C24" s="1" t="str">
        <f>'Tab Primeira Fase'!R31</f>
        <v>FRANCISCO</v>
      </c>
      <c r="D24" s="1">
        <f>IF('Tab Primeira Fase'!O31&gt;'Tab Primeira Fase'!Q31,0,IF('Tab Primeira Fase'!O31='Tab Primeira Fase'!Q31,1,IF('Tab Primeira Fase'!O31&lt;'Tab Primeira Fase'!Q31,2)))</f>
        <v>0</v>
      </c>
      <c r="E24" s="1">
        <f>IF(ISNUMBER('Tab Primeira Fase'!O31),1,0)</f>
        <v>1</v>
      </c>
      <c r="F24" s="1">
        <f t="shared" si="0"/>
        <v>1</v>
      </c>
      <c r="G24" s="1">
        <f t="shared" si="1"/>
        <v>0</v>
      </c>
      <c r="H24" s="1">
        <f t="shared" si="2"/>
        <v>0</v>
      </c>
      <c r="I24" s="1">
        <f t="shared" si="3"/>
        <v>0</v>
      </c>
      <c r="J24" s="1">
        <f t="shared" si="4"/>
        <v>0</v>
      </c>
      <c r="K24" s="1">
        <f t="shared" si="5"/>
        <v>1</v>
      </c>
      <c r="L24" s="1" t="s">
        <v>31</v>
      </c>
      <c r="M24" s="1">
        <f t="shared" ref="M24:M29" si="43">SUMIF($A$1:$A$773,L24,$F$1:$F$773)+SUMIF($C$1:$C$773,L24,$I$1:$I$773)</f>
        <v>3</v>
      </c>
      <c r="N24" s="1">
        <f t="shared" ref="N24:N29" si="44">SUMIF($A$1:$A$773,L24,$G$1:$G$773)+SUMIF($C$1:$C$773,L24,$J$1:$J$773)</f>
        <v>1</v>
      </c>
      <c r="O24" s="1">
        <f t="shared" ref="O24:O29" si="45">SUMIF($A$1:$A$773,L24,$H$1:$H$773)+SUMIF($C$1:$C$773,L24,$K$1:$K$773)</f>
        <v>1</v>
      </c>
      <c r="P24" s="1">
        <f>SUMIF('Tab Primeira Fase'!$N$8:$N$831,L24,'Tab Primeira Fase'!$O$8:$O$831)+SUMIF('Tab Primeira Fase'!$R$8:$R$831,L24,'Tab Primeira Fase'!$Q$8:$Q$831)</f>
        <v>11</v>
      </c>
      <c r="Q24" s="1">
        <f>SUMIF('Tab Primeira Fase'!$N$8:$N$831,L24,'Tab Primeira Fase'!$Q$8:$Q$831)+SUMIF('Tab Primeira Fase'!$R$8:$R$831,L24,'Tab Primeira Fase'!$O$8:$O$831)</f>
        <v>5</v>
      </c>
      <c r="R24" s="3">
        <f t="shared" ref="R24:R29" si="46">(1000000*((3*M24)+N24))+(10000*M24)+(100*(P24-Q24))+P24+(0.001*(6-T24))</f>
        <v>10030611.005000001</v>
      </c>
      <c r="S24" s="1">
        <f t="shared" ref="S24:S29" si="47">RANK(R24,$R$24:$R$29)</f>
        <v>2</v>
      </c>
      <c r="T24" s="1">
        <v>1</v>
      </c>
      <c r="U24" s="1">
        <f t="shared" ref="U24:U29" si="48">IF($S$24=T24,24,0)+IF($S$25=T24,25,0)+IF($S$26=T24,26,0)+IF($S$27=T24,27,0)+IF($S$28=T24,28,0)+IF($S$29=T24,29,0)</f>
        <v>25</v>
      </c>
      <c r="V24" s="3"/>
      <c r="W24" s="3" t="str">
        <f t="shared" ref="W24:AB24" si="49">CONCATENATE("'Auxiliar'!",W$1,$U24)</f>
        <v>'Auxiliar'!L25</v>
      </c>
      <c r="X24" s="3" t="str">
        <f t="shared" si="49"/>
        <v>'Auxiliar'!M25</v>
      </c>
      <c r="Y24" s="3" t="str">
        <f t="shared" si="49"/>
        <v>'Auxiliar'!N25</v>
      </c>
      <c r="Z24" s="3" t="str">
        <f t="shared" si="49"/>
        <v>'Auxiliar'!O25</v>
      </c>
      <c r="AA24" s="3" t="str">
        <f t="shared" si="49"/>
        <v>'Auxiliar'!P25</v>
      </c>
      <c r="AB24" s="3" t="str">
        <f t="shared" si="49"/>
        <v>'Auxiliar'!Q25</v>
      </c>
    </row>
    <row r="25" spans="1:28" ht="12" customHeight="1" x14ac:dyDescent="0.3">
      <c r="A25" s="1" t="str">
        <f>'Tab Primeira Fase'!N32</f>
        <v>ROBERTO</v>
      </c>
      <c r="B25" s="1">
        <f>IF('Tab Primeira Fase'!O32&lt;'Tab Primeira Fase'!Q32,0,IF('Tab Primeira Fase'!O32='Tab Primeira Fase'!Q32,1,IF('Tab Primeira Fase'!O32&gt;'Tab Primeira Fase'!Q32,2)))</f>
        <v>0</v>
      </c>
      <c r="C25" s="1" t="str">
        <f>'Tab Primeira Fase'!R32</f>
        <v>MARQUINHO</v>
      </c>
      <c r="D25" s="1">
        <f>IF('Tab Primeira Fase'!O32&gt;'Tab Primeira Fase'!Q32,0,IF('Tab Primeira Fase'!O32='Tab Primeira Fase'!Q32,1,IF('Tab Primeira Fase'!O32&lt;'Tab Primeira Fase'!Q32,2)))</f>
        <v>2</v>
      </c>
      <c r="E25" s="1">
        <f>IF(ISNUMBER('Tab Primeira Fase'!O32),1,0)</f>
        <v>1</v>
      </c>
      <c r="F25" s="1">
        <f t="shared" si="0"/>
        <v>0</v>
      </c>
      <c r="G25" s="1">
        <f t="shared" si="1"/>
        <v>0</v>
      </c>
      <c r="H25" s="1">
        <f t="shared" si="2"/>
        <v>1</v>
      </c>
      <c r="I25" s="1">
        <f t="shared" si="3"/>
        <v>1</v>
      </c>
      <c r="J25" s="1">
        <f t="shared" si="4"/>
        <v>0</v>
      </c>
      <c r="K25" s="1">
        <f t="shared" si="5"/>
        <v>0</v>
      </c>
      <c r="L25" s="1" t="s">
        <v>32</v>
      </c>
      <c r="M25" s="1">
        <f t="shared" si="43"/>
        <v>5</v>
      </c>
      <c r="N25" s="1">
        <f t="shared" si="44"/>
        <v>0</v>
      </c>
      <c r="O25" s="1">
        <f t="shared" si="45"/>
        <v>0</v>
      </c>
      <c r="P25" s="1">
        <f>SUMIF('Tab Primeira Fase'!$N$8:$N$831,L25,'Tab Primeira Fase'!$O$8:$O$831)+SUMIF('Tab Primeira Fase'!$R$8:$R$831,L25,'Tab Primeira Fase'!$Q$8:$Q$831)</f>
        <v>15</v>
      </c>
      <c r="Q25" s="1">
        <f>SUMIF('Tab Primeira Fase'!$N$8:$N$831,L25,'Tab Primeira Fase'!$Q$8:$Q$831)+SUMIF('Tab Primeira Fase'!$R$8:$R$831,L25,'Tab Primeira Fase'!$O$8:$O$831)</f>
        <v>3</v>
      </c>
      <c r="R25" s="3">
        <f t="shared" si="46"/>
        <v>15051215.004000001</v>
      </c>
      <c r="S25" s="1">
        <f t="shared" si="47"/>
        <v>1</v>
      </c>
      <c r="T25" s="1">
        <v>2</v>
      </c>
      <c r="U25" s="1">
        <f t="shared" si="48"/>
        <v>24</v>
      </c>
      <c r="V25" s="3"/>
      <c r="W25" s="3" t="str">
        <f t="shared" ref="W25:AB25" si="50">CONCATENATE("'Auxiliar'!",W$1,$U25)</f>
        <v>'Auxiliar'!L24</v>
      </c>
      <c r="X25" s="3" t="str">
        <f t="shared" si="50"/>
        <v>'Auxiliar'!M24</v>
      </c>
      <c r="Y25" s="3" t="str">
        <f t="shared" si="50"/>
        <v>'Auxiliar'!N24</v>
      </c>
      <c r="Z25" s="3" t="str">
        <f t="shared" si="50"/>
        <v>'Auxiliar'!O24</v>
      </c>
      <c r="AA25" s="3" t="str">
        <f t="shared" si="50"/>
        <v>'Auxiliar'!P24</v>
      </c>
      <c r="AB25" s="3" t="str">
        <f t="shared" si="50"/>
        <v>'Auxiliar'!Q24</v>
      </c>
    </row>
    <row r="26" spans="1:28" ht="12" customHeight="1" x14ac:dyDescent="0.3">
      <c r="A26" s="1" t="str">
        <f>'Tab Primeira Fase'!N33</f>
        <v>ALBERTO</v>
      </c>
      <c r="B26" s="1">
        <f>IF('Tab Primeira Fase'!O33&lt;'Tab Primeira Fase'!Q33,0,IF('Tab Primeira Fase'!O33='Tab Primeira Fase'!Q33,1,IF('Tab Primeira Fase'!O33&gt;'Tab Primeira Fase'!Q33,2)))</f>
        <v>2</v>
      </c>
      <c r="C26" s="1" t="str">
        <f>'Tab Primeira Fase'!R33</f>
        <v>JEAN</v>
      </c>
      <c r="D26" s="1">
        <f>IF('Tab Primeira Fase'!O33&gt;'Tab Primeira Fase'!Q33,0,IF('Tab Primeira Fase'!O33='Tab Primeira Fase'!Q33,1,IF('Tab Primeira Fase'!O33&lt;'Tab Primeira Fase'!Q33,2)))</f>
        <v>0</v>
      </c>
      <c r="E26" s="1">
        <f>IF(ISNUMBER('Tab Primeira Fase'!O33),1,0)</f>
        <v>1</v>
      </c>
      <c r="F26" s="1">
        <f t="shared" si="0"/>
        <v>1</v>
      </c>
      <c r="G26" s="1">
        <f t="shared" si="1"/>
        <v>0</v>
      </c>
      <c r="H26" s="1">
        <f t="shared" si="2"/>
        <v>0</v>
      </c>
      <c r="I26" s="1">
        <f t="shared" si="3"/>
        <v>0</v>
      </c>
      <c r="J26" s="1">
        <f t="shared" si="4"/>
        <v>0</v>
      </c>
      <c r="K26" s="1">
        <f t="shared" si="5"/>
        <v>1</v>
      </c>
      <c r="L26" s="1" t="s">
        <v>33</v>
      </c>
      <c r="M26" s="1">
        <f t="shared" si="43"/>
        <v>1</v>
      </c>
      <c r="N26" s="1">
        <f t="shared" si="44"/>
        <v>1</v>
      </c>
      <c r="O26" s="1">
        <f t="shared" si="45"/>
        <v>3</v>
      </c>
      <c r="P26" s="1">
        <f>SUMIF('Tab Primeira Fase'!$N$8:$N$831,L26,'Tab Primeira Fase'!$O$8:$O$831)+SUMIF('Tab Primeira Fase'!$R$8:$R$831,L26,'Tab Primeira Fase'!$Q$8:$Q$831)</f>
        <v>9</v>
      </c>
      <c r="Q26" s="1">
        <f>SUMIF('Tab Primeira Fase'!$N$8:$N$831,L26,'Tab Primeira Fase'!$Q$8:$Q$831)+SUMIF('Tab Primeira Fase'!$R$8:$R$831,L26,'Tab Primeira Fase'!$O$8:$O$831)</f>
        <v>9</v>
      </c>
      <c r="R26" s="3">
        <f t="shared" si="46"/>
        <v>4010009.003</v>
      </c>
      <c r="S26" s="1">
        <f t="shared" si="47"/>
        <v>5</v>
      </c>
      <c r="T26" s="1">
        <v>3</v>
      </c>
      <c r="U26" s="1">
        <f t="shared" si="48"/>
        <v>27</v>
      </c>
      <c r="V26" s="3"/>
      <c r="W26" s="3" t="str">
        <f t="shared" ref="W26:AB26" si="51">CONCATENATE("'Auxiliar'!",W$1,$U26)</f>
        <v>'Auxiliar'!L27</v>
      </c>
      <c r="X26" s="3" t="str">
        <f t="shared" si="51"/>
        <v>'Auxiliar'!M27</v>
      </c>
      <c r="Y26" s="3" t="str">
        <f t="shared" si="51"/>
        <v>'Auxiliar'!N27</v>
      </c>
      <c r="Z26" s="3" t="str">
        <f t="shared" si="51"/>
        <v>'Auxiliar'!O27</v>
      </c>
      <c r="AA26" s="3" t="str">
        <f t="shared" si="51"/>
        <v>'Auxiliar'!P27</v>
      </c>
      <c r="AB26" s="3" t="str">
        <f t="shared" si="51"/>
        <v>'Auxiliar'!Q27</v>
      </c>
    </row>
    <row r="27" spans="1:28" ht="12" customHeight="1" x14ac:dyDescent="0.3">
      <c r="A27" s="1" t="str">
        <f>'Tab Primeira Fase'!N34</f>
        <v>M. FERREIRA</v>
      </c>
      <c r="B27" s="1">
        <f>IF('Tab Primeira Fase'!O34&lt;'Tab Primeira Fase'!Q34,0,IF('Tab Primeira Fase'!O34='Tab Primeira Fase'!Q34,1,IF('Tab Primeira Fase'!O34&gt;'Tab Primeira Fase'!Q34,2)))</f>
        <v>0</v>
      </c>
      <c r="C27" s="1" t="str">
        <f>'Tab Primeira Fase'!R34</f>
        <v>MARCUS</v>
      </c>
      <c r="D27" s="1">
        <f>IF('Tab Primeira Fase'!O34&gt;'Tab Primeira Fase'!Q34,0,IF('Tab Primeira Fase'!O34='Tab Primeira Fase'!Q34,1,IF('Tab Primeira Fase'!O34&lt;'Tab Primeira Fase'!Q34,2)))</f>
        <v>2</v>
      </c>
      <c r="E27" s="1">
        <f>IF(ISNUMBER('Tab Primeira Fase'!O34),1,0)</f>
        <v>1</v>
      </c>
      <c r="F27" s="1">
        <f t="shared" si="0"/>
        <v>0</v>
      </c>
      <c r="G27" s="1">
        <f t="shared" si="1"/>
        <v>0</v>
      </c>
      <c r="H27" s="1">
        <f t="shared" si="2"/>
        <v>1</v>
      </c>
      <c r="I27" s="1">
        <f t="shared" si="3"/>
        <v>1</v>
      </c>
      <c r="J27" s="1">
        <f t="shared" si="4"/>
        <v>0</v>
      </c>
      <c r="K27" s="1">
        <f t="shared" si="5"/>
        <v>0</v>
      </c>
      <c r="L27" s="1" t="s">
        <v>34</v>
      </c>
      <c r="M27" s="1">
        <f t="shared" si="43"/>
        <v>2</v>
      </c>
      <c r="N27" s="1">
        <f t="shared" si="44"/>
        <v>1</v>
      </c>
      <c r="O27" s="1">
        <f t="shared" si="45"/>
        <v>2</v>
      </c>
      <c r="P27" s="1">
        <f>SUMIF('Tab Primeira Fase'!$N$8:$N$831,L27,'Tab Primeira Fase'!$O$8:$O$831)+SUMIF('Tab Primeira Fase'!$R$8:$R$831,L27,'Tab Primeira Fase'!$Q$8:$Q$831)</f>
        <v>7</v>
      </c>
      <c r="Q27" s="1">
        <f>SUMIF('Tab Primeira Fase'!$N$8:$N$831,L27,'Tab Primeira Fase'!$Q$8:$Q$831)+SUMIF('Tab Primeira Fase'!$R$8:$R$831,L27,'Tab Primeira Fase'!$O$8:$O$831)</f>
        <v>6</v>
      </c>
      <c r="R27" s="3">
        <f t="shared" si="46"/>
        <v>7020107.0020000003</v>
      </c>
      <c r="S27" s="1">
        <f t="shared" si="47"/>
        <v>3</v>
      </c>
      <c r="T27" s="1">
        <v>4</v>
      </c>
      <c r="U27" s="1">
        <f t="shared" si="48"/>
        <v>28</v>
      </c>
      <c r="V27" s="3"/>
      <c r="W27" s="3" t="str">
        <f t="shared" ref="W27:AB27" si="52">CONCATENATE("'Auxiliar'!",W$1,$U27)</f>
        <v>'Auxiliar'!L28</v>
      </c>
      <c r="X27" s="3" t="str">
        <f t="shared" si="52"/>
        <v>'Auxiliar'!M28</v>
      </c>
      <c r="Y27" s="3" t="str">
        <f t="shared" si="52"/>
        <v>'Auxiliar'!N28</v>
      </c>
      <c r="Z27" s="3" t="str">
        <f t="shared" si="52"/>
        <v>'Auxiliar'!O28</v>
      </c>
      <c r="AA27" s="3" t="str">
        <f t="shared" si="52"/>
        <v>'Auxiliar'!P28</v>
      </c>
      <c r="AB27" s="3" t="str">
        <f t="shared" si="52"/>
        <v>'Auxiliar'!Q28</v>
      </c>
    </row>
    <row r="28" spans="1:28" ht="12" customHeight="1" x14ac:dyDescent="0.3">
      <c r="A28" s="1" t="str">
        <f>'Tab Primeira Fase'!N35</f>
        <v>M. VASQUES</v>
      </c>
      <c r="B28" s="1">
        <f>IF('Tab Primeira Fase'!O35&lt;'Tab Primeira Fase'!Q35,0,IF('Tab Primeira Fase'!O35='Tab Primeira Fase'!Q35,1,IF('Tab Primeira Fase'!O35&gt;'Tab Primeira Fase'!Q35,2)))</f>
        <v>1</v>
      </c>
      <c r="C28" s="1" t="str">
        <f>'Tab Primeira Fase'!R35</f>
        <v>M. SILVA</v>
      </c>
      <c r="D28" s="1">
        <f>IF('Tab Primeira Fase'!O35&gt;'Tab Primeira Fase'!Q35,0,IF('Tab Primeira Fase'!O35='Tab Primeira Fase'!Q35,1,IF('Tab Primeira Fase'!O35&lt;'Tab Primeira Fase'!Q35,2)))</f>
        <v>1</v>
      </c>
      <c r="E28" s="1">
        <f>IF(ISNUMBER('Tab Primeira Fase'!O35),1,0)</f>
        <v>1</v>
      </c>
      <c r="F28" s="1">
        <f t="shared" si="0"/>
        <v>0</v>
      </c>
      <c r="G28" s="1">
        <f t="shared" si="1"/>
        <v>1</v>
      </c>
      <c r="H28" s="1">
        <f t="shared" si="2"/>
        <v>0</v>
      </c>
      <c r="I28" s="1">
        <f t="shared" si="3"/>
        <v>0</v>
      </c>
      <c r="J28" s="1">
        <f t="shared" si="4"/>
        <v>1</v>
      </c>
      <c r="K28" s="1">
        <f t="shared" si="5"/>
        <v>0</v>
      </c>
      <c r="L28" s="1" t="s">
        <v>35</v>
      </c>
      <c r="M28" s="1">
        <f t="shared" si="43"/>
        <v>1</v>
      </c>
      <c r="N28" s="1">
        <f t="shared" si="44"/>
        <v>2</v>
      </c>
      <c r="O28" s="1">
        <f t="shared" si="45"/>
        <v>2</v>
      </c>
      <c r="P28" s="1">
        <f>SUMIF('Tab Primeira Fase'!$N$8:$N$831,L28,'Tab Primeira Fase'!$O$8:$O$831)+SUMIF('Tab Primeira Fase'!$R$8:$R$831,L28,'Tab Primeira Fase'!$Q$8:$Q$831)</f>
        <v>7</v>
      </c>
      <c r="Q28" s="1">
        <f>SUMIF('Tab Primeira Fase'!$N$8:$N$831,L28,'Tab Primeira Fase'!$Q$8:$Q$831)+SUMIF('Tab Primeira Fase'!$R$8:$R$831,L28,'Tab Primeira Fase'!$O$8:$O$831)</f>
        <v>9</v>
      </c>
      <c r="R28" s="4">
        <f t="shared" si="46"/>
        <v>5009807.0010000002</v>
      </c>
      <c r="S28" s="1">
        <f t="shared" si="47"/>
        <v>4</v>
      </c>
      <c r="T28" s="1">
        <v>5</v>
      </c>
      <c r="U28" s="1">
        <f t="shared" si="48"/>
        <v>26</v>
      </c>
      <c r="V28" s="3"/>
      <c r="W28" s="3" t="str">
        <f t="shared" ref="W28:AB28" si="53">CONCATENATE("'Auxiliar'!",W$1,$U28)</f>
        <v>'Auxiliar'!L26</v>
      </c>
      <c r="X28" s="3" t="str">
        <f t="shared" si="53"/>
        <v>'Auxiliar'!M26</v>
      </c>
      <c r="Y28" s="3" t="str">
        <f t="shared" si="53"/>
        <v>'Auxiliar'!N26</v>
      </c>
      <c r="Z28" s="3" t="str">
        <f t="shared" si="53"/>
        <v>'Auxiliar'!O26</v>
      </c>
      <c r="AA28" s="3" t="str">
        <f t="shared" si="53"/>
        <v>'Auxiliar'!P26</v>
      </c>
      <c r="AB28" s="3" t="str">
        <f t="shared" si="53"/>
        <v>'Auxiliar'!Q26</v>
      </c>
    </row>
    <row r="29" spans="1:28" ht="12" customHeight="1" x14ac:dyDescent="0.3">
      <c r="A29" s="1" t="str">
        <f>'Tab Primeira Fase'!N36</f>
        <v>MAGNO</v>
      </c>
      <c r="B29" s="1">
        <f>IF('Tab Primeira Fase'!O36&lt;'Tab Primeira Fase'!Q36,0,IF('Tab Primeira Fase'!O36='Tab Primeira Fase'!Q36,1,IF('Tab Primeira Fase'!O36&gt;'Tab Primeira Fase'!Q36,2)))</f>
        <v>0</v>
      </c>
      <c r="C29" s="1" t="str">
        <f>'Tab Primeira Fase'!R36</f>
        <v>JULIANO</v>
      </c>
      <c r="D29" s="1">
        <f>IF('Tab Primeira Fase'!O36&gt;'Tab Primeira Fase'!Q36,0,IF('Tab Primeira Fase'!O36='Tab Primeira Fase'!Q36,1,IF('Tab Primeira Fase'!O36&lt;'Tab Primeira Fase'!Q36,2)))</f>
        <v>2</v>
      </c>
      <c r="E29" s="1">
        <f>IF(ISNUMBER('Tab Primeira Fase'!O36),1,0)</f>
        <v>1</v>
      </c>
      <c r="F29" s="1">
        <f t="shared" si="0"/>
        <v>0</v>
      </c>
      <c r="G29" s="1">
        <f t="shared" si="1"/>
        <v>0</v>
      </c>
      <c r="H29" s="1">
        <f t="shared" si="2"/>
        <v>1</v>
      </c>
      <c r="I29" s="1">
        <f t="shared" si="3"/>
        <v>1</v>
      </c>
      <c r="J29" s="1">
        <f t="shared" si="4"/>
        <v>0</v>
      </c>
      <c r="K29" s="1">
        <f t="shared" si="5"/>
        <v>0</v>
      </c>
      <c r="L29" s="1" t="s">
        <v>36</v>
      </c>
      <c r="M29" s="1">
        <f t="shared" si="43"/>
        <v>0</v>
      </c>
      <c r="N29" s="1">
        <f t="shared" si="44"/>
        <v>1</v>
      </c>
      <c r="O29" s="1">
        <f t="shared" si="45"/>
        <v>4</v>
      </c>
      <c r="P29" s="1">
        <f>SUMIF('Tab Primeira Fase'!$N$8:$N$831,L29,'Tab Primeira Fase'!$O$8:$O$831)+SUMIF('Tab Primeira Fase'!$R$8:$R$831,L29,'Tab Primeira Fase'!$Q$8:$Q$831)</f>
        <v>3</v>
      </c>
      <c r="Q29" s="1">
        <f>SUMIF('Tab Primeira Fase'!$N$8:$N$831,L29,'Tab Primeira Fase'!$Q$8:$Q$831)+SUMIF('Tab Primeira Fase'!$R$8:$R$831,L29,'Tab Primeira Fase'!$O$8:$O$831)</f>
        <v>20</v>
      </c>
      <c r="R29" s="4">
        <f t="shared" si="46"/>
        <v>998303</v>
      </c>
      <c r="S29" s="1">
        <f t="shared" si="47"/>
        <v>6</v>
      </c>
      <c r="T29" s="1">
        <v>6</v>
      </c>
      <c r="U29" s="1">
        <f t="shared" si="48"/>
        <v>29</v>
      </c>
      <c r="V29" s="3"/>
      <c r="W29" s="3" t="str">
        <f t="shared" ref="W29:AB29" si="54">CONCATENATE("'Auxiliar'!",W$1,$U29)</f>
        <v>'Auxiliar'!L29</v>
      </c>
      <c r="X29" s="3" t="str">
        <f t="shared" si="54"/>
        <v>'Auxiliar'!M29</v>
      </c>
      <c r="Y29" s="3" t="str">
        <f t="shared" si="54"/>
        <v>'Auxiliar'!N29</v>
      </c>
      <c r="Z29" s="3" t="str">
        <f t="shared" si="54"/>
        <v>'Auxiliar'!O29</v>
      </c>
      <c r="AA29" s="3" t="str">
        <f t="shared" si="54"/>
        <v>'Auxiliar'!P29</v>
      </c>
      <c r="AB29" s="3" t="str">
        <f t="shared" si="54"/>
        <v>'Auxiliar'!Q29</v>
      </c>
    </row>
    <row r="30" spans="1:28" ht="12" customHeight="1" x14ac:dyDescent="0.3">
      <c r="A30" s="1" t="str">
        <f>'Tab Primeira Fase'!N37</f>
        <v>FARNEZE</v>
      </c>
      <c r="B30" s="1">
        <f>IF('Tab Primeira Fase'!O37&lt;'Tab Primeira Fase'!Q37,0,IF('Tab Primeira Fase'!O37='Tab Primeira Fase'!Q37,1,IF('Tab Primeira Fase'!O37&gt;'Tab Primeira Fase'!Q37,2)))</f>
        <v>0</v>
      </c>
      <c r="C30" s="1" t="str">
        <f>'Tab Primeira Fase'!R37</f>
        <v>C. HENRIQUE</v>
      </c>
      <c r="D30" s="1">
        <f>IF('Tab Primeira Fase'!O37&gt;'Tab Primeira Fase'!Q37,0,IF('Tab Primeira Fase'!O37='Tab Primeira Fase'!Q37,1,IF('Tab Primeira Fase'!O37&lt;'Tab Primeira Fase'!Q37,2)))</f>
        <v>2</v>
      </c>
      <c r="E30" s="1">
        <f>IF(ISNUMBER('Tab Primeira Fase'!O37),1,0)</f>
        <v>1</v>
      </c>
      <c r="F30" s="1">
        <f t="shared" si="0"/>
        <v>0</v>
      </c>
      <c r="G30" s="1">
        <f t="shared" si="1"/>
        <v>0</v>
      </c>
      <c r="H30" s="1">
        <f t="shared" si="2"/>
        <v>1</v>
      </c>
      <c r="I30" s="1">
        <f t="shared" si="3"/>
        <v>1</v>
      </c>
      <c r="J30" s="1">
        <f t="shared" si="4"/>
        <v>0</v>
      </c>
      <c r="K30" s="1">
        <f t="shared" si="5"/>
        <v>0</v>
      </c>
      <c r="L30" s="1"/>
      <c r="M30" s="1"/>
      <c r="N30" s="1"/>
      <c r="O30" s="1"/>
      <c r="P30" s="1"/>
      <c r="Q30" s="1"/>
      <c r="R30" s="3"/>
      <c r="S30" s="1"/>
      <c r="T30" s="1"/>
      <c r="U30" s="1"/>
      <c r="V30" s="3"/>
      <c r="W30" s="3"/>
      <c r="X30" s="3"/>
      <c r="Y30" s="3"/>
      <c r="Z30" s="3"/>
      <c r="AA30" s="3"/>
      <c r="AB30" s="3"/>
    </row>
    <row r="31" spans="1:28" ht="12" customHeight="1" x14ac:dyDescent="0.3">
      <c r="A31" s="1" t="str">
        <f>'Tab Primeira Fase'!N38</f>
        <v>PAULO CÉSAR</v>
      </c>
      <c r="B31" s="1">
        <f>IF('Tab Primeira Fase'!O38&lt;'Tab Primeira Fase'!Q38,0,IF('Tab Primeira Fase'!O38='Tab Primeira Fase'!Q38,1,IF('Tab Primeira Fase'!O38&gt;'Tab Primeira Fase'!Q38,2)))</f>
        <v>0</v>
      </c>
      <c r="C31" s="1" t="str">
        <f>'Tab Primeira Fase'!R38</f>
        <v>WENDEL</v>
      </c>
      <c r="D31" s="1">
        <f>IF('Tab Primeira Fase'!O38&gt;'Tab Primeira Fase'!Q38,0,IF('Tab Primeira Fase'!O38='Tab Primeira Fase'!Q38,1,IF('Tab Primeira Fase'!O38&lt;'Tab Primeira Fase'!Q38,2)))</f>
        <v>2</v>
      </c>
      <c r="E31" s="1">
        <f>IF(ISNUMBER('Tab Primeira Fase'!O38),1,0)</f>
        <v>1</v>
      </c>
      <c r="F31" s="1">
        <f t="shared" si="0"/>
        <v>0</v>
      </c>
      <c r="G31" s="1">
        <f t="shared" si="1"/>
        <v>0</v>
      </c>
      <c r="H31" s="1">
        <f t="shared" si="2"/>
        <v>1</v>
      </c>
      <c r="I31" s="1">
        <f t="shared" si="3"/>
        <v>1</v>
      </c>
      <c r="J31" s="1">
        <f t="shared" si="4"/>
        <v>0</v>
      </c>
      <c r="K31" s="1">
        <f t="shared" si="5"/>
        <v>0</v>
      </c>
      <c r="L31" s="1" t="s">
        <v>37</v>
      </c>
      <c r="M31" s="1">
        <f t="shared" ref="M31:M36" si="55">SUMIF($A$1:$A$773,L31,$F$1:$F$773)+SUMIF($C$1:$C$773,L31,$I$1:$I$773)</f>
        <v>5</v>
      </c>
      <c r="N31" s="1">
        <f t="shared" ref="N31:N36" si="56">SUMIF($A$1:$A$773,L31,$G$1:$G$773)+SUMIF($C$1:$C$773,L31,$J$1:$J$773)</f>
        <v>0</v>
      </c>
      <c r="O31" s="1">
        <f t="shared" ref="O31:O36" si="57">SUMIF($A$1:$A$773,L31,$H$1:$H$773)+SUMIF($C$1:$C$773,L31,$K$1:$K$773)</f>
        <v>0</v>
      </c>
      <c r="P31" s="1">
        <f>SUMIF('Tab Primeira Fase'!$N$8:$N$831,L31,'Tab Primeira Fase'!$O$8:$O$831)+SUMIF('Tab Primeira Fase'!$R$8:$R$831,L31,'Tab Primeira Fase'!$Q$8:$Q$831)</f>
        <v>14</v>
      </c>
      <c r="Q31" s="1">
        <f>SUMIF('Tab Primeira Fase'!$N$8:$N$831,L31,'Tab Primeira Fase'!$Q$8:$Q$831)+SUMIF('Tab Primeira Fase'!$R$8:$R$831,L31,'Tab Primeira Fase'!$O$8:$O$831)</f>
        <v>4</v>
      </c>
      <c r="R31" s="3">
        <f t="shared" ref="R31:R36" si="58">(1000000*((3*M31)+N31))+(10000*M31)+(100*(P31-Q31))+P31+(0.001*(6-T31))</f>
        <v>15051014.005000001</v>
      </c>
      <c r="S31" s="1">
        <f t="shared" ref="S31:S36" si="59">RANK(R31,$R$31:$R$36)</f>
        <v>1</v>
      </c>
      <c r="T31" s="1">
        <v>1</v>
      </c>
      <c r="U31" s="1">
        <f t="shared" ref="U31:U36" si="60">IF($S$31=T31,31,0)+IF($S$32=T31,32,0)+IF($S$33=T31,33,0)+IF($S$34=T31,34,0)+IF($S$35=T31,35,0)+IF($S$36=T31,36,0)</f>
        <v>31</v>
      </c>
      <c r="V31" s="3"/>
      <c r="W31" s="3" t="str">
        <f t="shared" ref="W31:AB31" si="61">CONCATENATE("'Auxiliar'!",W$1,$U31)</f>
        <v>'Auxiliar'!L31</v>
      </c>
      <c r="X31" s="3" t="str">
        <f t="shared" si="61"/>
        <v>'Auxiliar'!M31</v>
      </c>
      <c r="Y31" s="3" t="str">
        <f t="shared" si="61"/>
        <v>'Auxiliar'!N31</v>
      </c>
      <c r="Z31" s="3" t="str">
        <f t="shared" si="61"/>
        <v>'Auxiliar'!O31</v>
      </c>
      <c r="AA31" s="3" t="str">
        <f t="shared" si="61"/>
        <v>'Auxiliar'!P31</v>
      </c>
      <c r="AB31" s="3" t="str">
        <f t="shared" si="61"/>
        <v>'Auxiliar'!Q31</v>
      </c>
    </row>
    <row r="32" spans="1:28" ht="12" customHeight="1" x14ac:dyDescent="0.3">
      <c r="A32" s="1" t="str">
        <f>'Tab Primeira Fase'!N39</f>
        <v>JUNIOR</v>
      </c>
      <c r="B32" s="1">
        <f>IF('Tab Primeira Fase'!O39&lt;'Tab Primeira Fase'!Q39,0,IF('Tab Primeira Fase'!O39='Tab Primeira Fase'!Q39,1,IF('Tab Primeira Fase'!O39&gt;'Tab Primeira Fase'!Q39,2)))</f>
        <v>0</v>
      </c>
      <c r="C32" s="1" t="str">
        <f>'Tab Primeira Fase'!R39</f>
        <v>TARCÍZIO</v>
      </c>
      <c r="D32" s="1">
        <f>IF('Tab Primeira Fase'!O39&gt;'Tab Primeira Fase'!Q39,0,IF('Tab Primeira Fase'!O39='Tab Primeira Fase'!Q39,1,IF('Tab Primeira Fase'!O39&lt;'Tab Primeira Fase'!Q39,2)))</f>
        <v>2</v>
      </c>
      <c r="E32" s="1">
        <f>IF(ISNUMBER('Tab Primeira Fase'!O39),1,0)</f>
        <v>1</v>
      </c>
      <c r="F32" s="1">
        <f t="shared" si="0"/>
        <v>0</v>
      </c>
      <c r="G32" s="1">
        <f t="shared" si="1"/>
        <v>0</v>
      </c>
      <c r="H32" s="1">
        <f t="shared" si="2"/>
        <v>1</v>
      </c>
      <c r="I32" s="1">
        <f t="shared" si="3"/>
        <v>1</v>
      </c>
      <c r="J32" s="1">
        <f t="shared" si="4"/>
        <v>0</v>
      </c>
      <c r="K32" s="1">
        <f t="shared" si="5"/>
        <v>0</v>
      </c>
      <c r="L32" s="1" t="s">
        <v>38</v>
      </c>
      <c r="M32" s="1">
        <f t="shared" si="55"/>
        <v>0</v>
      </c>
      <c r="N32" s="1">
        <f t="shared" si="56"/>
        <v>1</v>
      </c>
      <c r="O32" s="1">
        <f t="shared" si="57"/>
        <v>4</v>
      </c>
      <c r="P32" s="1">
        <f>SUMIF('Tab Primeira Fase'!$N$8:$N$831,L32,'Tab Primeira Fase'!$O$8:$O$831)+SUMIF('Tab Primeira Fase'!$R$8:$R$831,L32,'Tab Primeira Fase'!$Q$8:$Q$831)</f>
        <v>2</v>
      </c>
      <c r="Q32" s="1">
        <f>SUMIF('Tab Primeira Fase'!$N$8:$N$831,L32,'Tab Primeira Fase'!$Q$8:$Q$831)+SUMIF('Tab Primeira Fase'!$R$8:$R$831,L32,'Tab Primeira Fase'!$O$8:$O$831)</f>
        <v>10</v>
      </c>
      <c r="R32" s="3">
        <f t="shared" si="58"/>
        <v>999202.00399999996</v>
      </c>
      <c r="S32" s="1">
        <f t="shared" si="59"/>
        <v>6</v>
      </c>
      <c r="T32" s="1">
        <v>2</v>
      </c>
      <c r="U32" s="1">
        <f t="shared" si="60"/>
        <v>35</v>
      </c>
      <c r="V32" s="3"/>
      <c r="W32" s="3" t="str">
        <f t="shared" ref="W32:AB32" si="62">CONCATENATE("'Auxiliar'!",W$1,$U32)</f>
        <v>'Auxiliar'!L35</v>
      </c>
      <c r="X32" s="3" t="str">
        <f t="shared" si="62"/>
        <v>'Auxiliar'!M35</v>
      </c>
      <c r="Y32" s="3" t="str">
        <f t="shared" si="62"/>
        <v>'Auxiliar'!N35</v>
      </c>
      <c r="Z32" s="3" t="str">
        <f t="shared" si="62"/>
        <v>'Auxiliar'!O35</v>
      </c>
      <c r="AA32" s="3" t="str">
        <f t="shared" si="62"/>
        <v>'Auxiliar'!P35</v>
      </c>
      <c r="AB32" s="3" t="str">
        <f t="shared" si="62"/>
        <v>'Auxiliar'!Q35</v>
      </c>
    </row>
    <row r="33" spans="1:28" ht="12" customHeight="1" x14ac:dyDescent="0.3">
      <c r="A33" s="1" t="str">
        <f>'Tab Primeira Fase'!N40</f>
        <v>ALAN</v>
      </c>
      <c r="B33" s="1">
        <f>IF('Tab Primeira Fase'!O40&lt;'Tab Primeira Fase'!Q40,0,IF('Tab Primeira Fase'!O40='Tab Primeira Fase'!Q40,1,IF('Tab Primeira Fase'!O40&gt;'Tab Primeira Fase'!Q40,2)))</f>
        <v>2</v>
      </c>
      <c r="C33" s="1" t="str">
        <f>'Tab Primeira Fase'!R40</f>
        <v>ALCIDES</v>
      </c>
      <c r="D33" s="1">
        <f>IF('Tab Primeira Fase'!O40&gt;'Tab Primeira Fase'!Q40,0,IF('Tab Primeira Fase'!O40='Tab Primeira Fase'!Q40,1,IF('Tab Primeira Fase'!O40&lt;'Tab Primeira Fase'!Q40,2)))</f>
        <v>0</v>
      </c>
      <c r="E33" s="1">
        <f>IF(ISNUMBER('Tab Primeira Fase'!O40),1,0)</f>
        <v>1</v>
      </c>
      <c r="F33" s="1">
        <f t="shared" si="0"/>
        <v>1</v>
      </c>
      <c r="G33" s="1">
        <f t="shared" si="1"/>
        <v>0</v>
      </c>
      <c r="H33" s="1">
        <f t="shared" si="2"/>
        <v>0</v>
      </c>
      <c r="I33" s="1">
        <f t="shared" si="3"/>
        <v>0</v>
      </c>
      <c r="J33" s="1">
        <f t="shared" si="4"/>
        <v>0</v>
      </c>
      <c r="K33" s="1">
        <f t="shared" si="5"/>
        <v>1</v>
      </c>
      <c r="L33" s="1" t="s">
        <v>39</v>
      </c>
      <c r="M33" s="1">
        <f t="shared" si="55"/>
        <v>2</v>
      </c>
      <c r="N33" s="1">
        <f t="shared" si="56"/>
        <v>0</v>
      </c>
      <c r="O33" s="1">
        <f t="shared" si="57"/>
        <v>3</v>
      </c>
      <c r="P33" s="1">
        <f>SUMIF('Tab Primeira Fase'!$N$8:$N$831,L33,'Tab Primeira Fase'!$O$8:$O$831)+SUMIF('Tab Primeira Fase'!$R$8:$R$831,L33,'Tab Primeira Fase'!$Q$8:$Q$831)</f>
        <v>10</v>
      </c>
      <c r="Q33" s="1">
        <f>SUMIF('Tab Primeira Fase'!$N$8:$N$831,L33,'Tab Primeira Fase'!$Q$8:$Q$831)+SUMIF('Tab Primeira Fase'!$R$8:$R$831,L33,'Tab Primeira Fase'!$O$8:$O$831)</f>
        <v>10</v>
      </c>
      <c r="R33" s="3">
        <f t="shared" si="58"/>
        <v>6020010.0029999996</v>
      </c>
      <c r="S33" s="1">
        <f t="shared" si="59"/>
        <v>4</v>
      </c>
      <c r="T33" s="1">
        <v>3</v>
      </c>
      <c r="U33" s="1">
        <f t="shared" si="60"/>
        <v>36</v>
      </c>
      <c r="V33" s="3"/>
      <c r="W33" s="3" t="str">
        <f t="shared" ref="W33:AB33" si="63">CONCATENATE("'Auxiliar'!",W$1,$U33)</f>
        <v>'Auxiliar'!L36</v>
      </c>
      <c r="X33" s="3" t="str">
        <f t="shared" si="63"/>
        <v>'Auxiliar'!M36</v>
      </c>
      <c r="Y33" s="3" t="str">
        <f t="shared" si="63"/>
        <v>'Auxiliar'!N36</v>
      </c>
      <c r="Z33" s="3" t="str">
        <f t="shared" si="63"/>
        <v>'Auxiliar'!O36</v>
      </c>
      <c r="AA33" s="3" t="str">
        <f t="shared" si="63"/>
        <v>'Auxiliar'!P36</v>
      </c>
      <c r="AB33" s="3" t="str">
        <f t="shared" si="63"/>
        <v>'Auxiliar'!Q36</v>
      </c>
    </row>
    <row r="34" spans="1:28" ht="12" customHeight="1" x14ac:dyDescent="0.3">
      <c r="A34" s="1" t="str">
        <f>'Tab Primeira Fase'!N41</f>
        <v>THIAGO</v>
      </c>
      <c r="B34" s="1">
        <f>IF('Tab Primeira Fase'!O41&lt;'Tab Primeira Fase'!Q41,0,IF('Tab Primeira Fase'!O41='Tab Primeira Fase'!Q41,1,IF('Tab Primeira Fase'!O41&gt;'Tab Primeira Fase'!Q41,2)))</f>
        <v>2</v>
      </c>
      <c r="C34" s="1" t="str">
        <f>'Tab Primeira Fase'!R41</f>
        <v>CARUSO</v>
      </c>
      <c r="D34" s="1">
        <f>IF('Tab Primeira Fase'!O41&gt;'Tab Primeira Fase'!Q41,0,IF('Tab Primeira Fase'!O41='Tab Primeira Fase'!Q41,1,IF('Tab Primeira Fase'!O41&lt;'Tab Primeira Fase'!Q41,2)))</f>
        <v>0</v>
      </c>
      <c r="E34" s="1">
        <f>IF(ISNUMBER('Tab Primeira Fase'!O41),1,0)</f>
        <v>1</v>
      </c>
      <c r="F34" s="1">
        <f t="shared" si="0"/>
        <v>1</v>
      </c>
      <c r="G34" s="1">
        <f t="shared" si="1"/>
        <v>0</v>
      </c>
      <c r="H34" s="1">
        <f t="shared" si="2"/>
        <v>0</v>
      </c>
      <c r="I34" s="1">
        <f t="shared" si="3"/>
        <v>0</v>
      </c>
      <c r="J34" s="1">
        <f t="shared" si="4"/>
        <v>0</v>
      </c>
      <c r="K34" s="1">
        <f t="shared" si="5"/>
        <v>1</v>
      </c>
      <c r="L34" s="1" t="s">
        <v>40</v>
      </c>
      <c r="M34" s="1">
        <f t="shared" si="55"/>
        <v>1</v>
      </c>
      <c r="N34" s="1">
        <f t="shared" si="56"/>
        <v>0</v>
      </c>
      <c r="O34" s="1">
        <f t="shared" si="57"/>
        <v>4</v>
      </c>
      <c r="P34" s="1">
        <f>SUMIF('Tab Primeira Fase'!$N$8:$N$831,L34,'Tab Primeira Fase'!$O$8:$O$831)+SUMIF('Tab Primeira Fase'!$R$8:$R$831,L34,'Tab Primeira Fase'!$Q$8:$Q$831)</f>
        <v>3</v>
      </c>
      <c r="Q34" s="1">
        <f>SUMIF('Tab Primeira Fase'!$N$8:$N$831,L34,'Tab Primeira Fase'!$Q$8:$Q$831)+SUMIF('Tab Primeira Fase'!$R$8:$R$831,L34,'Tab Primeira Fase'!$O$8:$O$831)</f>
        <v>10</v>
      </c>
      <c r="R34" s="3">
        <f t="shared" si="58"/>
        <v>3009303.0019999999</v>
      </c>
      <c r="S34" s="1">
        <f t="shared" si="59"/>
        <v>5</v>
      </c>
      <c r="T34" s="1">
        <v>4</v>
      </c>
      <c r="U34" s="1">
        <f t="shared" si="60"/>
        <v>33</v>
      </c>
      <c r="V34" s="3"/>
      <c r="W34" s="3" t="str">
        <f t="shared" ref="W34:AB34" si="64">CONCATENATE("'Auxiliar'!",W$1,$U34)</f>
        <v>'Auxiliar'!L33</v>
      </c>
      <c r="X34" s="3" t="str">
        <f t="shared" si="64"/>
        <v>'Auxiliar'!M33</v>
      </c>
      <c r="Y34" s="3" t="str">
        <f t="shared" si="64"/>
        <v>'Auxiliar'!N33</v>
      </c>
      <c r="Z34" s="3" t="str">
        <f t="shared" si="64"/>
        <v>'Auxiliar'!O33</v>
      </c>
      <c r="AA34" s="3" t="str">
        <f t="shared" si="64"/>
        <v>'Auxiliar'!P33</v>
      </c>
      <c r="AB34" s="3" t="str">
        <f t="shared" si="64"/>
        <v>'Auxiliar'!Q33</v>
      </c>
    </row>
    <row r="35" spans="1:28" ht="12" customHeight="1" x14ac:dyDescent="0.3">
      <c r="A35" s="1" t="str">
        <f>'Tab Primeira Fase'!N42</f>
        <v>PAULÃO</v>
      </c>
      <c r="B35" s="1">
        <f>IF('Tab Primeira Fase'!O42&lt;'Tab Primeira Fase'!Q42,0,IF('Tab Primeira Fase'!O42='Tab Primeira Fase'!Q42,1,IF('Tab Primeira Fase'!O42&gt;'Tab Primeira Fase'!Q42,2)))</f>
        <v>0</v>
      </c>
      <c r="C35" s="1" t="str">
        <f>'Tab Primeira Fase'!R42</f>
        <v>ORNELAS</v>
      </c>
      <c r="D35" s="1">
        <f>IF('Tab Primeira Fase'!O42&gt;'Tab Primeira Fase'!Q42,0,IF('Tab Primeira Fase'!O42='Tab Primeira Fase'!Q42,1,IF('Tab Primeira Fase'!O42&lt;'Tab Primeira Fase'!Q42,2)))</f>
        <v>2</v>
      </c>
      <c r="E35" s="1">
        <f>IF(ISNUMBER('Tab Primeira Fase'!O42),1,0)</f>
        <v>1</v>
      </c>
      <c r="F35" s="1">
        <f t="shared" si="0"/>
        <v>0</v>
      </c>
      <c r="G35" s="1">
        <f t="shared" si="1"/>
        <v>0</v>
      </c>
      <c r="H35" s="1">
        <f t="shared" si="2"/>
        <v>1</v>
      </c>
      <c r="I35" s="1">
        <f t="shared" si="3"/>
        <v>1</v>
      </c>
      <c r="J35" s="1">
        <f t="shared" si="4"/>
        <v>0</v>
      </c>
      <c r="K35" s="1">
        <f t="shared" si="5"/>
        <v>0</v>
      </c>
      <c r="L35" s="1" t="s">
        <v>41</v>
      </c>
      <c r="M35" s="1">
        <f t="shared" si="55"/>
        <v>4</v>
      </c>
      <c r="N35" s="1">
        <f t="shared" si="56"/>
        <v>0</v>
      </c>
      <c r="O35" s="1">
        <f t="shared" si="57"/>
        <v>1</v>
      </c>
      <c r="P35" s="1">
        <f>SUMIF('Tab Primeira Fase'!$N$8:$N$831,L35,'Tab Primeira Fase'!$O$8:$O$831)+SUMIF('Tab Primeira Fase'!$R$8:$R$831,L35,'Tab Primeira Fase'!$Q$8:$Q$831)</f>
        <v>8</v>
      </c>
      <c r="Q35" s="1">
        <f>SUMIF('Tab Primeira Fase'!$N$8:$N$831,L35,'Tab Primeira Fase'!$Q$8:$Q$831)+SUMIF('Tab Primeira Fase'!$R$8:$R$831,L35,'Tab Primeira Fase'!$O$8:$O$831)</f>
        <v>3</v>
      </c>
      <c r="R35" s="4">
        <f t="shared" si="58"/>
        <v>12040508.001</v>
      </c>
      <c r="S35" s="1">
        <f t="shared" si="59"/>
        <v>2</v>
      </c>
      <c r="T35" s="1">
        <v>5</v>
      </c>
      <c r="U35" s="1">
        <f t="shared" si="60"/>
        <v>34</v>
      </c>
      <c r="V35" s="3"/>
      <c r="W35" s="3" t="str">
        <f t="shared" ref="W35:AB35" si="65">CONCATENATE("'Auxiliar'!",W$1,$U35)</f>
        <v>'Auxiliar'!L34</v>
      </c>
      <c r="X35" s="3" t="str">
        <f t="shared" si="65"/>
        <v>'Auxiliar'!M34</v>
      </c>
      <c r="Y35" s="3" t="str">
        <f t="shared" si="65"/>
        <v>'Auxiliar'!N34</v>
      </c>
      <c r="Z35" s="3" t="str">
        <f t="shared" si="65"/>
        <v>'Auxiliar'!O34</v>
      </c>
      <c r="AA35" s="3" t="str">
        <f t="shared" si="65"/>
        <v>'Auxiliar'!P34</v>
      </c>
      <c r="AB35" s="3" t="str">
        <f t="shared" si="65"/>
        <v>'Auxiliar'!Q34</v>
      </c>
    </row>
    <row r="36" spans="1:28" ht="12" customHeight="1" x14ac:dyDescent="0.3">
      <c r="A36" s="1" t="str">
        <f>'Tab Primeira Fase'!N43</f>
        <v>RAFAEL PENA</v>
      </c>
      <c r="B36" s="1">
        <f>IF('Tab Primeira Fase'!O43&lt;'Tab Primeira Fase'!Q43,0,IF('Tab Primeira Fase'!O43='Tab Primeira Fase'!Q43,1,IF('Tab Primeira Fase'!O43&gt;'Tab Primeira Fase'!Q43,2)))</f>
        <v>0</v>
      </c>
      <c r="C36" s="1" t="str">
        <f>'Tab Primeira Fase'!R43</f>
        <v>M. PORTO</v>
      </c>
      <c r="D36" s="1">
        <f>IF('Tab Primeira Fase'!O43&gt;'Tab Primeira Fase'!Q43,0,IF('Tab Primeira Fase'!O43='Tab Primeira Fase'!Q43,1,IF('Tab Primeira Fase'!O43&lt;'Tab Primeira Fase'!Q43,2)))</f>
        <v>2</v>
      </c>
      <c r="E36" s="1">
        <f>IF(ISNUMBER('Tab Primeira Fase'!O43),1,0)</f>
        <v>1</v>
      </c>
      <c r="F36" s="1">
        <f t="shared" si="0"/>
        <v>0</v>
      </c>
      <c r="G36" s="1">
        <f t="shared" si="1"/>
        <v>0</v>
      </c>
      <c r="H36" s="1">
        <f t="shared" si="2"/>
        <v>1</v>
      </c>
      <c r="I36" s="1">
        <f t="shared" si="3"/>
        <v>1</v>
      </c>
      <c r="J36" s="1">
        <f t="shared" si="4"/>
        <v>0</v>
      </c>
      <c r="K36" s="1">
        <f t="shared" si="5"/>
        <v>0</v>
      </c>
      <c r="L36" s="1" t="s">
        <v>42</v>
      </c>
      <c r="M36" s="1">
        <f t="shared" si="55"/>
        <v>2</v>
      </c>
      <c r="N36" s="1">
        <f t="shared" si="56"/>
        <v>1</v>
      </c>
      <c r="O36" s="1">
        <f t="shared" si="57"/>
        <v>2</v>
      </c>
      <c r="P36" s="1">
        <f>SUMIF('Tab Primeira Fase'!$N$8:$N$831,L36,'Tab Primeira Fase'!$O$8:$O$831)+SUMIF('Tab Primeira Fase'!$R$8:$R$831,L36,'Tab Primeira Fase'!$Q$8:$Q$831)</f>
        <v>6</v>
      </c>
      <c r="Q36" s="1">
        <f>SUMIF('Tab Primeira Fase'!$N$8:$N$831,L36,'Tab Primeira Fase'!$Q$8:$Q$831)+SUMIF('Tab Primeira Fase'!$R$8:$R$831,L36,'Tab Primeira Fase'!$O$8:$O$831)</f>
        <v>6</v>
      </c>
      <c r="R36" s="4">
        <f t="shared" si="58"/>
        <v>7020006</v>
      </c>
      <c r="S36" s="1">
        <f t="shared" si="59"/>
        <v>3</v>
      </c>
      <c r="T36" s="1">
        <v>6</v>
      </c>
      <c r="U36" s="1">
        <f t="shared" si="60"/>
        <v>32</v>
      </c>
      <c r="V36" s="3"/>
      <c r="W36" s="3" t="str">
        <f t="shared" ref="W36:AB36" si="66">CONCATENATE("'Auxiliar'!",W$1,$U36)</f>
        <v>'Auxiliar'!L32</v>
      </c>
      <c r="X36" s="3" t="str">
        <f t="shared" si="66"/>
        <v>'Auxiliar'!M32</v>
      </c>
      <c r="Y36" s="3" t="str">
        <f t="shared" si="66"/>
        <v>'Auxiliar'!N32</v>
      </c>
      <c r="Z36" s="3" t="str">
        <f t="shared" si="66"/>
        <v>'Auxiliar'!O32</v>
      </c>
      <c r="AA36" s="3" t="str">
        <f t="shared" si="66"/>
        <v>'Auxiliar'!P32</v>
      </c>
      <c r="AB36" s="3" t="str">
        <f t="shared" si="66"/>
        <v>'Auxiliar'!Q32</v>
      </c>
    </row>
    <row r="37" spans="1:28" ht="12" customHeight="1" x14ac:dyDescent="0.3">
      <c r="A37" s="1" t="str">
        <f>'Tab Primeira Fase'!N44</f>
        <v>MOTTA</v>
      </c>
      <c r="B37" s="1">
        <f>IF('Tab Primeira Fase'!O44&lt;'Tab Primeira Fase'!Q44,0,IF('Tab Primeira Fase'!O44='Tab Primeira Fase'!Q44,1,IF('Tab Primeira Fase'!O44&gt;'Tab Primeira Fase'!Q44,2)))</f>
        <v>0</v>
      </c>
      <c r="C37" s="1" t="str">
        <f>'Tab Primeira Fase'!R44</f>
        <v>LORIVAL</v>
      </c>
      <c r="D37" s="1">
        <f>IF('Tab Primeira Fase'!O44&gt;'Tab Primeira Fase'!Q44,0,IF('Tab Primeira Fase'!O44='Tab Primeira Fase'!Q44,1,IF('Tab Primeira Fase'!O44&lt;'Tab Primeira Fase'!Q44,2)))</f>
        <v>2</v>
      </c>
      <c r="E37" s="1">
        <f>IF(ISNUMBER('Tab Primeira Fase'!O44),1,0)</f>
        <v>1</v>
      </c>
      <c r="F37" s="1">
        <f t="shared" si="0"/>
        <v>0</v>
      </c>
      <c r="G37" s="1">
        <f t="shared" si="1"/>
        <v>0</v>
      </c>
      <c r="H37" s="1">
        <f t="shared" si="2"/>
        <v>1</v>
      </c>
      <c r="I37" s="1">
        <f t="shared" si="3"/>
        <v>1</v>
      </c>
      <c r="J37" s="1">
        <f t="shared" si="4"/>
        <v>0</v>
      </c>
      <c r="K37" s="1">
        <f t="shared" si="5"/>
        <v>0</v>
      </c>
      <c r="L37" s="1"/>
      <c r="M37" s="1"/>
      <c r="N37" s="1"/>
      <c r="O37" s="1"/>
      <c r="P37" s="1"/>
      <c r="Q37" s="1"/>
      <c r="R37" s="3"/>
      <c r="S37" s="1"/>
      <c r="T37" s="1"/>
      <c r="U37" s="1"/>
      <c r="V37" s="3"/>
      <c r="W37" s="3"/>
      <c r="X37" s="3"/>
      <c r="Y37" s="3"/>
      <c r="Z37" s="3"/>
      <c r="AA37" s="3"/>
      <c r="AB37" s="3"/>
    </row>
    <row r="38" spans="1:28" ht="12" customHeight="1" x14ac:dyDescent="0.3">
      <c r="A38" s="1" t="str">
        <f>'Tab Primeira Fase'!N45</f>
        <v>LUIZ CLÁUDIO</v>
      </c>
      <c r="B38" s="1">
        <f>IF('Tab Primeira Fase'!O45&lt;'Tab Primeira Fase'!Q45,0,IF('Tab Primeira Fase'!O45='Tab Primeira Fase'!Q45,1,IF('Tab Primeira Fase'!O45&gt;'Tab Primeira Fase'!Q45,2)))</f>
        <v>1</v>
      </c>
      <c r="C38" s="1" t="str">
        <f>'Tab Primeira Fase'!R45</f>
        <v>TONINHO</v>
      </c>
      <c r="D38" s="1">
        <f>IF('Tab Primeira Fase'!O45&gt;'Tab Primeira Fase'!Q45,0,IF('Tab Primeira Fase'!O45='Tab Primeira Fase'!Q45,1,IF('Tab Primeira Fase'!O45&lt;'Tab Primeira Fase'!Q45,2)))</f>
        <v>1</v>
      </c>
      <c r="E38" s="1">
        <f>IF(ISNUMBER('Tab Primeira Fase'!O45),1,0)</f>
        <v>1</v>
      </c>
      <c r="F38" s="1">
        <f t="shared" si="0"/>
        <v>0</v>
      </c>
      <c r="G38" s="1">
        <f t="shared" si="1"/>
        <v>1</v>
      </c>
      <c r="H38" s="1">
        <f t="shared" si="2"/>
        <v>0</v>
      </c>
      <c r="I38" s="1">
        <f t="shared" si="3"/>
        <v>0</v>
      </c>
      <c r="J38" s="1">
        <f t="shared" si="4"/>
        <v>1</v>
      </c>
      <c r="K38" s="1">
        <f t="shared" si="5"/>
        <v>0</v>
      </c>
      <c r="L38" s="1" t="s">
        <v>43</v>
      </c>
      <c r="M38" s="1">
        <f t="shared" ref="M38:M43" si="67">SUMIF($A$1:$A$773,L38,$F$1:$F$773)+SUMIF($C$1:$C$773,L38,$I$1:$I$773)</f>
        <v>1</v>
      </c>
      <c r="N38" s="1">
        <f t="shared" ref="N38:N43" si="68">SUMIF($A$1:$A$773,L38,$G$1:$G$773)+SUMIF($C$1:$C$773,L38,$J$1:$J$773)</f>
        <v>2</v>
      </c>
      <c r="O38" s="1">
        <f t="shared" ref="O38:O43" si="69">SUMIF($A$1:$A$773,L38,$H$1:$H$773)+SUMIF($C$1:$C$773,L38,$K$1:$K$773)</f>
        <v>2</v>
      </c>
      <c r="P38" s="1">
        <f>SUMIF('Tab Primeira Fase'!$N$8:$N$831,L38,'Tab Primeira Fase'!$O$8:$O$831)+SUMIF('Tab Primeira Fase'!$R$8:$R$831,L38,'Tab Primeira Fase'!$Q$8:$Q$831)</f>
        <v>6</v>
      </c>
      <c r="Q38" s="1">
        <f>SUMIF('Tab Primeira Fase'!$N$8:$N$831,L38,'Tab Primeira Fase'!$Q$8:$Q$831)+SUMIF('Tab Primeira Fase'!$R$8:$R$831,L38,'Tab Primeira Fase'!$O$8:$O$831)</f>
        <v>7</v>
      </c>
      <c r="R38" s="3">
        <f t="shared" ref="R38:R43" si="70">(1000000*((3*M38)+N38))+(10000*M38)+(100*(P38-Q38))+P38+(0.001*(6-T38))</f>
        <v>5009906.0049999999</v>
      </c>
      <c r="S38" s="1">
        <f t="shared" ref="S38:S43" si="71">RANK(R38,$R$38:$R$43)</f>
        <v>5</v>
      </c>
      <c r="T38" s="1">
        <v>1</v>
      </c>
      <c r="U38" s="1">
        <f t="shared" ref="U38:U43" si="72">IF($S$38=T38,38,0)+IF($S$39=T38,39,0)+IF($S$40=T38,40,0)+IF($S$41=T38,41,0)+IF($S$42=T38,42,0)+IF($S$43=T38,43,0)</f>
        <v>43</v>
      </c>
      <c r="V38" s="3"/>
      <c r="W38" s="3" t="str">
        <f t="shared" ref="W38:AB38" si="73">CONCATENATE("'Auxiliar'!",W$1,$U38)</f>
        <v>'Auxiliar'!L43</v>
      </c>
      <c r="X38" s="3" t="str">
        <f t="shared" si="73"/>
        <v>'Auxiliar'!M43</v>
      </c>
      <c r="Y38" s="3" t="str">
        <f t="shared" si="73"/>
        <v>'Auxiliar'!N43</v>
      </c>
      <c r="Z38" s="3" t="str">
        <f t="shared" si="73"/>
        <v>'Auxiliar'!O43</v>
      </c>
      <c r="AA38" s="3" t="str">
        <f t="shared" si="73"/>
        <v>'Auxiliar'!P43</v>
      </c>
      <c r="AB38" s="3" t="str">
        <f t="shared" si="73"/>
        <v>'Auxiliar'!Q43</v>
      </c>
    </row>
    <row r="39" spans="1:28" ht="12" customHeight="1" x14ac:dyDescent="0.3">
      <c r="A39" s="1" t="str">
        <f>'Tab Primeira Fase'!N46</f>
        <v>PIMENTEL</v>
      </c>
      <c r="B39" s="1">
        <f>IF('Tab Primeira Fase'!O46&lt;'Tab Primeira Fase'!Q46,0,IF('Tab Primeira Fase'!O46='Tab Primeira Fase'!Q46,1,IF('Tab Primeira Fase'!O46&gt;'Tab Primeira Fase'!Q46,2)))</f>
        <v>0</v>
      </c>
      <c r="C39" s="1" t="str">
        <f>'Tab Primeira Fase'!R46</f>
        <v>BETO</v>
      </c>
      <c r="D39" s="1">
        <f>IF('Tab Primeira Fase'!O46&gt;'Tab Primeira Fase'!Q46,0,IF('Tab Primeira Fase'!O46='Tab Primeira Fase'!Q46,1,IF('Tab Primeira Fase'!O46&lt;'Tab Primeira Fase'!Q46,2)))</f>
        <v>2</v>
      </c>
      <c r="E39" s="1">
        <f>IF(ISNUMBER('Tab Primeira Fase'!O46),1,0)</f>
        <v>1</v>
      </c>
      <c r="F39" s="1">
        <f t="shared" si="0"/>
        <v>0</v>
      </c>
      <c r="G39" s="1">
        <f t="shared" si="1"/>
        <v>0</v>
      </c>
      <c r="H39" s="1">
        <f t="shared" si="2"/>
        <v>1</v>
      </c>
      <c r="I39" s="1">
        <f t="shared" si="3"/>
        <v>1</v>
      </c>
      <c r="J39" s="1">
        <f t="shared" si="4"/>
        <v>0</v>
      </c>
      <c r="K39" s="1">
        <f t="shared" si="5"/>
        <v>0</v>
      </c>
      <c r="L39" s="1" t="s">
        <v>44</v>
      </c>
      <c r="M39" s="1">
        <f t="shared" si="67"/>
        <v>3</v>
      </c>
      <c r="N39" s="1">
        <f t="shared" si="68"/>
        <v>1</v>
      </c>
      <c r="O39" s="1">
        <f t="shared" si="69"/>
        <v>1</v>
      </c>
      <c r="P39" s="1">
        <f>SUMIF('Tab Primeira Fase'!$N$8:$N$831,L39,'Tab Primeira Fase'!$O$8:$O$831)+SUMIF('Tab Primeira Fase'!$R$8:$R$831,L39,'Tab Primeira Fase'!$Q$8:$Q$831)</f>
        <v>9</v>
      </c>
      <c r="Q39" s="1">
        <f>SUMIF('Tab Primeira Fase'!$N$8:$N$831,L39,'Tab Primeira Fase'!$Q$8:$Q$831)+SUMIF('Tab Primeira Fase'!$R$8:$R$831,L39,'Tab Primeira Fase'!$O$8:$O$831)</f>
        <v>3</v>
      </c>
      <c r="R39" s="3">
        <f t="shared" si="70"/>
        <v>10030609.004000001</v>
      </c>
      <c r="S39" s="1">
        <f t="shared" si="71"/>
        <v>2</v>
      </c>
      <c r="T39" s="1">
        <v>2</v>
      </c>
      <c r="U39" s="1">
        <f t="shared" si="72"/>
        <v>39</v>
      </c>
      <c r="V39" s="3"/>
      <c r="W39" s="3" t="str">
        <f t="shared" ref="W39:AB39" si="74">CONCATENATE("'Auxiliar'!",W$1,$U39)</f>
        <v>'Auxiliar'!L39</v>
      </c>
      <c r="X39" s="3" t="str">
        <f t="shared" si="74"/>
        <v>'Auxiliar'!M39</v>
      </c>
      <c r="Y39" s="3" t="str">
        <f t="shared" si="74"/>
        <v>'Auxiliar'!N39</v>
      </c>
      <c r="Z39" s="3" t="str">
        <f t="shared" si="74"/>
        <v>'Auxiliar'!O39</v>
      </c>
      <c r="AA39" s="3" t="str">
        <f t="shared" si="74"/>
        <v>'Auxiliar'!P39</v>
      </c>
      <c r="AB39" s="3" t="str">
        <f t="shared" si="74"/>
        <v>'Auxiliar'!Q39</v>
      </c>
    </row>
    <row r="40" spans="1:28" ht="12" customHeight="1" x14ac:dyDescent="0.3">
      <c r="A40" s="1" t="str">
        <f>'Tab Primeira Fase'!N47</f>
        <v>DUGUET</v>
      </c>
      <c r="B40" s="1">
        <f>IF('Tab Primeira Fase'!O47&lt;'Tab Primeira Fase'!Q47,0,IF('Tab Primeira Fase'!O47='Tab Primeira Fase'!Q47,1,IF('Tab Primeira Fase'!O47&gt;'Tab Primeira Fase'!Q47,2)))</f>
        <v>2</v>
      </c>
      <c r="C40" s="1" t="str">
        <f>'Tab Primeira Fase'!R47</f>
        <v>LUIZ GOMES</v>
      </c>
      <c r="D40" s="1">
        <f>IF('Tab Primeira Fase'!O47&gt;'Tab Primeira Fase'!Q47,0,IF('Tab Primeira Fase'!O47='Tab Primeira Fase'!Q47,1,IF('Tab Primeira Fase'!O47&lt;'Tab Primeira Fase'!Q47,2)))</f>
        <v>0</v>
      </c>
      <c r="E40" s="1">
        <f>IF(ISNUMBER('Tab Primeira Fase'!O47),1,0)</f>
        <v>1</v>
      </c>
      <c r="F40" s="1">
        <f t="shared" si="0"/>
        <v>1</v>
      </c>
      <c r="G40" s="1">
        <f t="shared" si="1"/>
        <v>0</v>
      </c>
      <c r="H40" s="1">
        <f t="shared" si="2"/>
        <v>0</v>
      </c>
      <c r="I40" s="1">
        <f t="shared" si="3"/>
        <v>0</v>
      </c>
      <c r="J40" s="1">
        <f t="shared" si="4"/>
        <v>0</v>
      </c>
      <c r="K40" s="1">
        <f t="shared" si="5"/>
        <v>1</v>
      </c>
      <c r="L40" s="1" t="s">
        <v>45</v>
      </c>
      <c r="M40" s="1">
        <f t="shared" si="67"/>
        <v>0</v>
      </c>
      <c r="N40" s="1">
        <f t="shared" si="68"/>
        <v>0</v>
      </c>
      <c r="O40" s="1">
        <f t="shared" si="69"/>
        <v>5</v>
      </c>
      <c r="P40" s="1">
        <f>SUMIF('Tab Primeira Fase'!$N$8:$N$831,L40,'Tab Primeira Fase'!$O$8:$O$831)+SUMIF('Tab Primeira Fase'!$R$8:$R$831,L40,'Tab Primeira Fase'!$Q$8:$Q$831)</f>
        <v>2</v>
      </c>
      <c r="Q40" s="1">
        <f>SUMIF('Tab Primeira Fase'!$N$8:$N$831,L40,'Tab Primeira Fase'!$Q$8:$Q$831)+SUMIF('Tab Primeira Fase'!$R$8:$R$831,L40,'Tab Primeira Fase'!$O$8:$O$831)</f>
        <v>9</v>
      </c>
      <c r="R40" s="3">
        <f t="shared" si="70"/>
        <v>-697.99699999999996</v>
      </c>
      <c r="S40" s="1">
        <f t="shared" si="71"/>
        <v>6</v>
      </c>
      <c r="T40" s="1">
        <v>3</v>
      </c>
      <c r="U40" s="1">
        <f t="shared" si="72"/>
        <v>42</v>
      </c>
      <c r="V40" s="3"/>
      <c r="W40" s="3" t="str">
        <f t="shared" ref="W40:AB40" si="75">CONCATENATE("'Auxiliar'!",W$1,$U40)</f>
        <v>'Auxiliar'!L42</v>
      </c>
      <c r="X40" s="3" t="str">
        <f t="shared" si="75"/>
        <v>'Auxiliar'!M42</v>
      </c>
      <c r="Y40" s="3" t="str">
        <f t="shared" si="75"/>
        <v>'Auxiliar'!N42</v>
      </c>
      <c r="Z40" s="3" t="str">
        <f t="shared" si="75"/>
        <v>'Auxiliar'!O42</v>
      </c>
      <c r="AA40" s="3" t="str">
        <f t="shared" si="75"/>
        <v>'Auxiliar'!P42</v>
      </c>
      <c r="AB40" s="3" t="str">
        <f t="shared" si="75"/>
        <v>'Auxiliar'!Q42</v>
      </c>
    </row>
    <row r="41" spans="1:28" ht="12" customHeight="1" x14ac:dyDescent="0.3">
      <c r="A41" s="1" t="str">
        <f>'Tab Primeira Fase'!N48</f>
        <v>ZÉ RICARDO</v>
      </c>
      <c r="B41" s="1">
        <f>IF('Tab Primeira Fase'!O48&lt;'Tab Primeira Fase'!Q48,0,IF('Tab Primeira Fase'!O48='Tab Primeira Fase'!Q48,1,IF('Tab Primeira Fase'!O48&gt;'Tab Primeira Fase'!Q48,2)))</f>
        <v>2</v>
      </c>
      <c r="C41" s="1" t="str">
        <f>'Tab Primeira Fase'!R48</f>
        <v>FRANCISCO</v>
      </c>
      <c r="D41" s="1">
        <f>IF('Tab Primeira Fase'!O48&gt;'Tab Primeira Fase'!Q48,0,IF('Tab Primeira Fase'!O48='Tab Primeira Fase'!Q48,1,IF('Tab Primeira Fase'!O48&lt;'Tab Primeira Fase'!Q48,2)))</f>
        <v>0</v>
      </c>
      <c r="E41" s="1">
        <f>IF(ISNUMBER('Tab Primeira Fase'!O48),1,0)</f>
        <v>1</v>
      </c>
      <c r="F41" s="1">
        <f t="shared" si="0"/>
        <v>1</v>
      </c>
      <c r="G41" s="1">
        <f t="shared" si="1"/>
        <v>0</v>
      </c>
      <c r="H41" s="1">
        <f t="shared" si="2"/>
        <v>0</v>
      </c>
      <c r="I41" s="1">
        <f t="shared" si="3"/>
        <v>0</v>
      </c>
      <c r="J41" s="1">
        <f t="shared" si="4"/>
        <v>0</v>
      </c>
      <c r="K41" s="1">
        <f t="shared" si="5"/>
        <v>1</v>
      </c>
      <c r="L41" s="1" t="s">
        <v>46</v>
      </c>
      <c r="M41" s="1">
        <f t="shared" si="67"/>
        <v>2</v>
      </c>
      <c r="N41" s="1">
        <f t="shared" si="68"/>
        <v>1</v>
      </c>
      <c r="O41" s="1">
        <f t="shared" si="69"/>
        <v>2</v>
      </c>
      <c r="P41" s="1">
        <f>SUMIF('Tab Primeira Fase'!$N$8:$N$831,L41,'Tab Primeira Fase'!$O$8:$O$831)+SUMIF('Tab Primeira Fase'!$R$8:$R$831,L41,'Tab Primeira Fase'!$Q$8:$Q$831)</f>
        <v>6</v>
      </c>
      <c r="Q41" s="1">
        <f>SUMIF('Tab Primeira Fase'!$N$8:$N$831,L41,'Tab Primeira Fase'!$Q$8:$Q$831)+SUMIF('Tab Primeira Fase'!$R$8:$R$831,L41,'Tab Primeira Fase'!$O$8:$O$831)</f>
        <v>9</v>
      </c>
      <c r="R41" s="3">
        <f t="shared" si="70"/>
        <v>7019706.0020000003</v>
      </c>
      <c r="S41" s="1">
        <f t="shared" si="71"/>
        <v>4</v>
      </c>
      <c r="T41" s="1">
        <v>4</v>
      </c>
      <c r="U41" s="1">
        <f t="shared" si="72"/>
        <v>41</v>
      </c>
      <c r="V41" s="3"/>
      <c r="W41" s="3" t="str">
        <f t="shared" ref="W41:AB41" si="76">CONCATENATE("'Auxiliar'!",W$1,$U41)</f>
        <v>'Auxiliar'!L41</v>
      </c>
      <c r="X41" s="3" t="str">
        <f t="shared" si="76"/>
        <v>'Auxiliar'!M41</v>
      </c>
      <c r="Y41" s="3" t="str">
        <f t="shared" si="76"/>
        <v>'Auxiliar'!N41</v>
      </c>
      <c r="Z41" s="3" t="str">
        <f t="shared" si="76"/>
        <v>'Auxiliar'!O41</v>
      </c>
      <c r="AA41" s="3" t="str">
        <f t="shared" si="76"/>
        <v>'Auxiliar'!P41</v>
      </c>
      <c r="AB41" s="3" t="str">
        <f t="shared" si="76"/>
        <v>'Auxiliar'!Q41</v>
      </c>
    </row>
    <row r="42" spans="1:28" ht="12" customHeight="1" x14ac:dyDescent="0.3">
      <c r="A42" s="1" t="str">
        <f>'Tab Primeira Fase'!N49</f>
        <v>ANDRÉ</v>
      </c>
      <c r="B42" s="1">
        <f>IF('Tab Primeira Fase'!O49&lt;'Tab Primeira Fase'!Q49,0,IF('Tab Primeira Fase'!O49='Tab Primeira Fase'!Q49,1,IF('Tab Primeira Fase'!O49&gt;'Tab Primeira Fase'!Q49,2)))</f>
        <v>0</v>
      </c>
      <c r="C42" s="1" t="str">
        <f>'Tab Primeira Fase'!R49</f>
        <v>ELINTO</v>
      </c>
      <c r="D42" s="1">
        <f>IF('Tab Primeira Fase'!O49&gt;'Tab Primeira Fase'!Q49,0,IF('Tab Primeira Fase'!O49='Tab Primeira Fase'!Q49,1,IF('Tab Primeira Fase'!O49&lt;'Tab Primeira Fase'!Q49,2)))</f>
        <v>2</v>
      </c>
      <c r="E42" s="1">
        <f>IF(ISNUMBER('Tab Primeira Fase'!O49),1,0)</f>
        <v>1</v>
      </c>
      <c r="F42" s="1">
        <f t="shared" si="0"/>
        <v>0</v>
      </c>
      <c r="G42" s="1">
        <f t="shared" si="1"/>
        <v>0</v>
      </c>
      <c r="H42" s="1">
        <f t="shared" si="2"/>
        <v>1</v>
      </c>
      <c r="I42" s="1">
        <f t="shared" si="3"/>
        <v>1</v>
      </c>
      <c r="J42" s="1">
        <f t="shared" si="4"/>
        <v>0</v>
      </c>
      <c r="K42" s="1">
        <f t="shared" si="5"/>
        <v>0</v>
      </c>
      <c r="L42" s="1" t="s">
        <v>47</v>
      </c>
      <c r="M42" s="1">
        <f t="shared" si="67"/>
        <v>2</v>
      </c>
      <c r="N42" s="1">
        <f t="shared" si="68"/>
        <v>2</v>
      </c>
      <c r="O42" s="1">
        <f t="shared" si="69"/>
        <v>1</v>
      </c>
      <c r="P42" s="1">
        <f>SUMIF('Tab Primeira Fase'!$N$8:$N$831,L42,'Tab Primeira Fase'!$O$8:$O$831)+SUMIF('Tab Primeira Fase'!$R$8:$R$831,L42,'Tab Primeira Fase'!$Q$8:$Q$831)</f>
        <v>5</v>
      </c>
      <c r="Q42" s="1">
        <f>SUMIF('Tab Primeira Fase'!$N$8:$N$831,L42,'Tab Primeira Fase'!$Q$8:$Q$831)+SUMIF('Tab Primeira Fase'!$R$8:$R$831,L42,'Tab Primeira Fase'!$O$8:$O$831)</f>
        <v>4</v>
      </c>
      <c r="R42" s="4">
        <f t="shared" si="70"/>
        <v>8020105.0010000002</v>
      </c>
      <c r="S42" s="1">
        <f t="shared" si="71"/>
        <v>3</v>
      </c>
      <c r="T42" s="1">
        <v>5</v>
      </c>
      <c r="U42" s="1">
        <f t="shared" si="72"/>
        <v>38</v>
      </c>
      <c r="V42" s="3"/>
      <c r="W42" s="3" t="str">
        <f t="shared" ref="W42:AB42" si="77">CONCATENATE("'Auxiliar'!",W$1,$U42)</f>
        <v>'Auxiliar'!L38</v>
      </c>
      <c r="X42" s="3" t="str">
        <f t="shared" si="77"/>
        <v>'Auxiliar'!M38</v>
      </c>
      <c r="Y42" s="3" t="str">
        <f t="shared" si="77"/>
        <v>'Auxiliar'!N38</v>
      </c>
      <c r="Z42" s="3" t="str">
        <f t="shared" si="77"/>
        <v>'Auxiliar'!O38</v>
      </c>
      <c r="AA42" s="3" t="str">
        <f t="shared" si="77"/>
        <v>'Auxiliar'!P38</v>
      </c>
      <c r="AB42" s="3" t="str">
        <f t="shared" si="77"/>
        <v>'Auxiliar'!Q38</v>
      </c>
    </row>
    <row r="43" spans="1:28" ht="12" customHeight="1" x14ac:dyDescent="0.3">
      <c r="A43" s="1" t="str">
        <f>'Tab Primeira Fase'!N50</f>
        <v>M. FERREIRA</v>
      </c>
      <c r="B43" s="1">
        <f>IF('Tab Primeira Fase'!O50&lt;'Tab Primeira Fase'!Q50,0,IF('Tab Primeira Fase'!O50='Tab Primeira Fase'!Q50,1,IF('Tab Primeira Fase'!O50&gt;'Tab Primeira Fase'!Q50,2)))</f>
        <v>2</v>
      </c>
      <c r="C43" s="1" t="str">
        <f>'Tab Primeira Fase'!R50</f>
        <v>ROBERTO</v>
      </c>
      <c r="D43" s="1">
        <f>IF('Tab Primeira Fase'!O50&gt;'Tab Primeira Fase'!Q50,0,IF('Tab Primeira Fase'!O50='Tab Primeira Fase'!Q50,1,IF('Tab Primeira Fase'!O50&lt;'Tab Primeira Fase'!Q50,2)))</f>
        <v>0</v>
      </c>
      <c r="E43" s="1">
        <f>IF(ISNUMBER('Tab Primeira Fase'!O50),1,0)</f>
        <v>1</v>
      </c>
      <c r="F43" s="1">
        <f t="shared" si="0"/>
        <v>1</v>
      </c>
      <c r="G43" s="1">
        <f t="shared" si="1"/>
        <v>0</v>
      </c>
      <c r="H43" s="1">
        <f t="shared" si="2"/>
        <v>0</v>
      </c>
      <c r="I43" s="1">
        <f t="shared" si="3"/>
        <v>0</v>
      </c>
      <c r="J43" s="1">
        <f t="shared" si="4"/>
        <v>0</v>
      </c>
      <c r="K43" s="1">
        <f t="shared" si="5"/>
        <v>1</v>
      </c>
      <c r="L43" s="1" t="s">
        <v>48</v>
      </c>
      <c r="M43" s="1">
        <f t="shared" si="67"/>
        <v>3</v>
      </c>
      <c r="N43" s="1">
        <f t="shared" si="68"/>
        <v>2</v>
      </c>
      <c r="O43" s="1">
        <f t="shared" si="69"/>
        <v>0</v>
      </c>
      <c r="P43" s="1">
        <f>SUMIF('Tab Primeira Fase'!$N$8:$N$831,L43,'Tab Primeira Fase'!$O$8:$O$831)+SUMIF('Tab Primeira Fase'!$R$8:$R$831,L43,'Tab Primeira Fase'!$Q$8:$Q$831)</f>
        <v>6</v>
      </c>
      <c r="Q43" s="1">
        <f>SUMIF('Tab Primeira Fase'!$N$8:$N$831,L43,'Tab Primeira Fase'!$Q$8:$Q$831)+SUMIF('Tab Primeira Fase'!$R$8:$R$831,L43,'Tab Primeira Fase'!$O$8:$O$831)</f>
        <v>2</v>
      </c>
      <c r="R43" s="4">
        <f t="shared" si="70"/>
        <v>11030406</v>
      </c>
      <c r="S43" s="1">
        <f t="shared" si="71"/>
        <v>1</v>
      </c>
      <c r="T43" s="1">
        <v>6</v>
      </c>
      <c r="U43" s="1">
        <f t="shared" si="72"/>
        <v>40</v>
      </c>
      <c r="V43" s="3"/>
      <c r="W43" s="3" t="str">
        <f t="shared" ref="W43:AB43" si="78">CONCATENATE("'Auxiliar'!",W$1,$U43)</f>
        <v>'Auxiliar'!L40</v>
      </c>
      <c r="X43" s="3" t="str">
        <f t="shared" si="78"/>
        <v>'Auxiliar'!M40</v>
      </c>
      <c r="Y43" s="3" t="str">
        <f t="shared" si="78"/>
        <v>'Auxiliar'!N40</v>
      </c>
      <c r="Z43" s="3" t="str">
        <f t="shared" si="78"/>
        <v>'Auxiliar'!O40</v>
      </c>
      <c r="AA43" s="3" t="str">
        <f t="shared" si="78"/>
        <v>'Auxiliar'!P40</v>
      </c>
      <c r="AB43" s="3" t="str">
        <f t="shared" si="78"/>
        <v>'Auxiliar'!Q40</v>
      </c>
    </row>
    <row r="44" spans="1:28" ht="12" customHeight="1" x14ac:dyDescent="0.3">
      <c r="A44" s="1" t="str">
        <f>'Tab Primeira Fase'!N51</f>
        <v>MARCUS</v>
      </c>
      <c r="B44" s="1">
        <f>IF('Tab Primeira Fase'!O51&lt;'Tab Primeira Fase'!Q51,0,IF('Tab Primeira Fase'!O51='Tab Primeira Fase'!Q51,1,IF('Tab Primeira Fase'!O51&gt;'Tab Primeira Fase'!Q51,2)))</f>
        <v>2</v>
      </c>
      <c r="C44" s="1" t="str">
        <f>'Tab Primeira Fase'!R51</f>
        <v>ALBERTO</v>
      </c>
      <c r="D44" s="1">
        <f>IF('Tab Primeira Fase'!O51&gt;'Tab Primeira Fase'!Q51,0,IF('Tab Primeira Fase'!O51='Tab Primeira Fase'!Q51,1,IF('Tab Primeira Fase'!O51&lt;'Tab Primeira Fase'!Q51,2)))</f>
        <v>0</v>
      </c>
      <c r="E44" s="1">
        <f>IF(ISNUMBER('Tab Primeira Fase'!O51),1,0)</f>
        <v>1</v>
      </c>
      <c r="F44" s="1">
        <f t="shared" si="0"/>
        <v>1</v>
      </c>
      <c r="G44" s="1">
        <f t="shared" si="1"/>
        <v>0</v>
      </c>
      <c r="H44" s="1">
        <f t="shared" si="2"/>
        <v>0</v>
      </c>
      <c r="I44" s="1">
        <f t="shared" si="3"/>
        <v>0</v>
      </c>
      <c r="J44" s="1">
        <f t="shared" si="4"/>
        <v>0</v>
      </c>
      <c r="K44" s="1">
        <f t="shared" si="5"/>
        <v>1</v>
      </c>
      <c r="L44" s="3"/>
      <c r="M44" s="1"/>
      <c r="N44" s="1"/>
      <c r="O44" s="1"/>
      <c r="P44" s="1"/>
      <c r="Q44" s="1"/>
      <c r="R44" s="3"/>
      <c r="S44" s="1"/>
      <c r="T44" s="1"/>
      <c r="U44" s="1"/>
      <c r="V44" s="3"/>
      <c r="W44" s="3"/>
      <c r="X44" s="3"/>
      <c r="Y44" s="3"/>
      <c r="Z44" s="3"/>
      <c r="AA44" s="3"/>
      <c r="AB44" s="3"/>
    </row>
    <row r="45" spans="1:28" ht="12" customHeight="1" x14ac:dyDescent="0.3">
      <c r="A45" s="1" t="str">
        <f>'Tab Primeira Fase'!N52</f>
        <v>JEAN</v>
      </c>
      <c r="B45" s="1">
        <f>IF('Tab Primeira Fase'!O52&lt;'Tab Primeira Fase'!Q52,0,IF('Tab Primeira Fase'!O52='Tab Primeira Fase'!Q52,1,IF('Tab Primeira Fase'!O52&gt;'Tab Primeira Fase'!Q52,2)))</f>
        <v>1</v>
      </c>
      <c r="C45" s="1" t="str">
        <f>'Tab Primeira Fase'!R52</f>
        <v>MARQUINHO</v>
      </c>
      <c r="D45" s="1">
        <f>IF('Tab Primeira Fase'!O52&gt;'Tab Primeira Fase'!Q52,0,IF('Tab Primeira Fase'!O52='Tab Primeira Fase'!Q52,1,IF('Tab Primeira Fase'!O52&lt;'Tab Primeira Fase'!Q52,2)))</f>
        <v>1</v>
      </c>
      <c r="E45" s="1">
        <f>IF(ISNUMBER('Tab Primeira Fase'!O52),1,0)</f>
        <v>1</v>
      </c>
      <c r="F45" s="1">
        <f t="shared" si="0"/>
        <v>0</v>
      </c>
      <c r="G45" s="1">
        <f t="shared" si="1"/>
        <v>1</v>
      </c>
      <c r="H45" s="1">
        <f t="shared" si="2"/>
        <v>0</v>
      </c>
      <c r="I45" s="1">
        <f t="shared" si="3"/>
        <v>0</v>
      </c>
      <c r="J45" s="1">
        <f t="shared" si="4"/>
        <v>1</v>
      </c>
      <c r="K45" s="1">
        <f t="shared" si="5"/>
        <v>0</v>
      </c>
      <c r="L45" s="3"/>
      <c r="M45" s="1"/>
      <c r="N45" s="1"/>
      <c r="O45" s="1"/>
      <c r="P45" s="1"/>
      <c r="Q45" s="1"/>
      <c r="R45" s="3"/>
      <c r="S45" s="1"/>
      <c r="T45" s="1"/>
      <c r="U45" s="1"/>
      <c r="V45" s="3"/>
      <c r="W45" s="3"/>
      <c r="X45" s="3"/>
      <c r="Y45" s="3"/>
      <c r="Z45" s="3"/>
      <c r="AA45" s="3"/>
      <c r="AB45" s="3"/>
    </row>
    <row r="46" spans="1:28" ht="12" customHeight="1" x14ac:dyDescent="0.3">
      <c r="A46" s="1" t="str">
        <f>'Tab Primeira Fase'!N53</f>
        <v>JULIANO</v>
      </c>
      <c r="B46" s="1">
        <f>IF('Tab Primeira Fase'!O53&lt;'Tab Primeira Fase'!Q53,0,IF('Tab Primeira Fase'!O53='Tab Primeira Fase'!Q53,1,IF('Tab Primeira Fase'!O53&gt;'Tab Primeira Fase'!Q53,2)))</f>
        <v>2</v>
      </c>
      <c r="C46" s="1" t="str">
        <f>'Tab Primeira Fase'!R53</f>
        <v>M. SILVA</v>
      </c>
      <c r="D46" s="1">
        <f>IF('Tab Primeira Fase'!O53&gt;'Tab Primeira Fase'!Q53,0,IF('Tab Primeira Fase'!O53='Tab Primeira Fase'!Q53,1,IF('Tab Primeira Fase'!O53&lt;'Tab Primeira Fase'!Q53,2)))</f>
        <v>0</v>
      </c>
      <c r="E46" s="1">
        <f>IF(ISNUMBER('Tab Primeira Fase'!O53),1,0)</f>
        <v>1</v>
      </c>
      <c r="F46" s="1">
        <f t="shared" si="0"/>
        <v>1</v>
      </c>
      <c r="G46" s="1">
        <f t="shared" si="1"/>
        <v>0</v>
      </c>
      <c r="H46" s="1">
        <f t="shared" si="2"/>
        <v>0</v>
      </c>
      <c r="I46" s="1">
        <f t="shared" si="3"/>
        <v>0</v>
      </c>
      <c r="J46" s="1">
        <f t="shared" si="4"/>
        <v>0</v>
      </c>
      <c r="K46" s="1">
        <f t="shared" si="5"/>
        <v>1</v>
      </c>
      <c r="L46" s="3"/>
      <c r="M46" s="1"/>
      <c r="N46" s="1"/>
      <c r="O46" s="1"/>
      <c r="P46" s="1"/>
      <c r="Q46" s="1"/>
      <c r="R46" s="4"/>
      <c r="S46" s="1"/>
      <c r="T46" s="1"/>
      <c r="U46" s="1"/>
      <c r="V46" s="3"/>
      <c r="W46" s="3"/>
      <c r="X46" s="3"/>
      <c r="Y46" s="3"/>
      <c r="Z46" s="3"/>
      <c r="AA46" s="3"/>
      <c r="AB46" s="3"/>
    </row>
    <row r="47" spans="1:28" ht="12" customHeight="1" x14ac:dyDescent="0.3">
      <c r="A47" s="1" t="str">
        <f>'Tab Primeira Fase'!N54</f>
        <v>M. VASQUES</v>
      </c>
      <c r="B47" s="1">
        <f>IF('Tab Primeira Fase'!O54&lt;'Tab Primeira Fase'!Q54,0,IF('Tab Primeira Fase'!O54='Tab Primeira Fase'!Q54,1,IF('Tab Primeira Fase'!O54&gt;'Tab Primeira Fase'!Q54,2)))</f>
        <v>0</v>
      </c>
      <c r="C47" s="1" t="str">
        <f>'Tab Primeira Fase'!R54</f>
        <v>C. HENRIQUE</v>
      </c>
      <c r="D47" s="1">
        <f>IF('Tab Primeira Fase'!O54&gt;'Tab Primeira Fase'!Q54,0,IF('Tab Primeira Fase'!O54='Tab Primeira Fase'!Q54,1,IF('Tab Primeira Fase'!O54&lt;'Tab Primeira Fase'!Q54,2)))</f>
        <v>2</v>
      </c>
      <c r="E47" s="1">
        <f>IF(ISNUMBER('Tab Primeira Fase'!O54),1,0)</f>
        <v>1</v>
      </c>
      <c r="F47" s="1">
        <f t="shared" si="0"/>
        <v>0</v>
      </c>
      <c r="G47" s="1">
        <f t="shared" si="1"/>
        <v>0</v>
      </c>
      <c r="H47" s="1">
        <f t="shared" si="2"/>
        <v>1</v>
      </c>
      <c r="I47" s="1">
        <f t="shared" si="3"/>
        <v>1</v>
      </c>
      <c r="J47" s="1">
        <f t="shared" si="4"/>
        <v>0</v>
      </c>
      <c r="K47" s="1">
        <f t="shared" si="5"/>
        <v>0</v>
      </c>
      <c r="L47" s="3"/>
      <c r="M47" s="1"/>
      <c r="N47" s="1"/>
      <c r="O47" s="1"/>
      <c r="P47" s="1"/>
      <c r="Q47" s="1"/>
      <c r="R47" s="3"/>
      <c r="S47" s="1"/>
      <c r="T47" s="1"/>
      <c r="U47" s="1"/>
      <c r="V47" s="3"/>
      <c r="W47" s="3"/>
      <c r="X47" s="3"/>
      <c r="Y47" s="3"/>
      <c r="Z47" s="3"/>
      <c r="AA47" s="3"/>
      <c r="AB47" s="3"/>
    </row>
    <row r="48" spans="1:28" ht="12" customHeight="1" x14ac:dyDescent="0.3">
      <c r="A48" s="1" t="str">
        <f>'Tab Primeira Fase'!N55</f>
        <v>MAGNO</v>
      </c>
      <c r="B48" s="1">
        <f>IF('Tab Primeira Fase'!O55&lt;'Tab Primeira Fase'!Q55,0,IF('Tab Primeira Fase'!O55='Tab Primeira Fase'!Q55,1,IF('Tab Primeira Fase'!O55&gt;'Tab Primeira Fase'!Q55,2)))</f>
        <v>2</v>
      </c>
      <c r="C48" s="1" t="str">
        <f>'Tab Primeira Fase'!R55</f>
        <v>FARNEZE</v>
      </c>
      <c r="D48" s="1">
        <f>IF('Tab Primeira Fase'!O55&gt;'Tab Primeira Fase'!Q55,0,IF('Tab Primeira Fase'!O55='Tab Primeira Fase'!Q55,1,IF('Tab Primeira Fase'!O55&lt;'Tab Primeira Fase'!Q55,2)))</f>
        <v>0</v>
      </c>
      <c r="E48" s="1">
        <f>IF(ISNUMBER('Tab Primeira Fase'!O55),1,0)</f>
        <v>1</v>
      </c>
      <c r="F48" s="1">
        <f t="shared" si="0"/>
        <v>1</v>
      </c>
      <c r="G48" s="1">
        <f t="shared" si="1"/>
        <v>0</v>
      </c>
      <c r="H48" s="1">
        <f t="shared" si="2"/>
        <v>0</v>
      </c>
      <c r="I48" s="1">
        <f t="shared" si="3"/>
        <v>0</v>
      </c>
      <c r="J48" s="1">
        <f t="shared" si="4"/>
        <v>0</v>
      </c>
      <c r="K48" s="1">
        <f t="shared" si="5"/>
        <v>1</v>
      </c>
      <c r="L48" s="3"/>
      <c r="M48" s="1"/>
      <c r="N48" s="1"/>
      <c r="O48" s="1"/>
      <c r="P48" s="1"/>
      <c r="Q48" s="1"/>
      <c r="R48" s="3"/>
      <c r="S48" s="1"/>
      <c r="T48" s="1"/>
      <c r="U48" s="1"/>
      <c r="V48" s="3"/>
      <c r="W48" s="3"/>
      <c r="X48" s="3"/>
      <c r="Y48" s="3"/>
      <c r="Z48" s="3"/>
      <c r="AA48" s="3"/>
      <c r="AB48" s="3"/>
    </row>
    <row r="49" spans="1:28" ht="12" customHeight="1" x14ac:dyDescent="0.3">
      <c r="A49" s="1" t="str">
        <f>'Tab Primeira Fase'!N56</f>
        <v>WENDEL</v>
      </c>
      <c r="B49" s="1">
        <f>IF('Tab Primeira Fase'!O56&lt;'Tab Primeira Fase'!Q56,0,IF('Tab Primeira Fase'!O56='Tab Primeira Fase'!Q56,1,IF('Tab Primeira Fase'!O56&gt;'Tab Primeira Fase'!Q56,2)))</f>
        <v>1</v>
      </c>
      <c r="C49" s="1" t="str">
        <f>'Tab Primeira Fase'!R56</f>
        <v>ALAN</v>
      </c>
      <c r="D49" s="1">
        <f>IF('Tab Primeira Fase'!O56&gt;'Tab Primeira Fase'!Q56,0,IF('Tab Primeira Fase'!O56='Tab Primeira Fase'!Q56,1,IF('Tab Primeira Fase'!O56&lt;'Tab Primeira Fase'!Q56,2)))</f>
        <v>1</v>
      </c>
      <c r="E49" s="1">
        <f>IF(ISNUMBER('Tab Primeira Fase'!O56),1,0)</f>
        <v>1</v>
      </c>
      <c r="F49" s="1">
        <f t="shared" si="0"/>
        <v>0</v>
      </c>
      <c r="G49" s="1">
        <f t="shared" si="1"/>
        <v>1</v>
      </c>
      <c r="H49" s="1">
        <f t="shared" si="2"/>
        <v>0</v>
      </c>
      <c r="I49" s="1">
        <f t="shared" si="3"/>
        <v>0</v>
      </c>
      <c r="J49" s="1">
        <f t="shared" si="4"/>
        <v>1</v>
      </c>
      <c r="K49" s="1">
        <f t="shared" si="5"/>
        <v>0</v>
      </c>
      <c r="L49" s="3"/>
      <c r="M49" s="1"/>
      <c r="N49" s="1"/>
      <c r="O49" s="1"/>
      <c r="P49" s="1"/>
      <c r="Q49" s="1"/>
      <c r="R49" s="3"/>
      <c r="S49" s="1"/>
      <c r="T49" s="1"/>
      <c r="U49" s="1"/>
      <c r="V49" s="3"/>
      <c r="W49" s="3"/>
      <c r="X49" s="3"/>
      <c r="Y49" s="3"/>
      <c r="Z49" s="3"/>
      <c r="AA49" s="3"/>
      <c r="AB49" s="3"/>
    </row>
    <row r="50" spans="1:28" ht="12" customHeight="1" x14ac:dyDescent="0.3">
      <c r="A50" s="1" t="str">
        <f>'Tab Primeira Fase'!N57</f>
        <v>ALCIDES</v>
      </c>
      <c r="B50" s="1">
        <f>IF('Tab Primeira Fase'!O57&lt;'Tab Primeira Fase'!Q57,0,IF('Tab Primeira Fase'!O57='Tab Primeira Fase'!Q57,1,IF('Tab Primeira Fase'!O57&gt;'Tab Primeira Fase'!Q57,2)))</f>
        <v>0</v>
      </c>
      <c r="C50" s="1" t="str">
        <f>'Tab Primeira Fase'!R57</f>
        <v>JUNIOR</v>
      </c>
      <c r="D50" s="1">
        <f>IF('Tab Primeira Fase'!O57&gt;'Tab Primeira Fase'!Q57,0,IF('Tab Primeira Fase'!O57='Tab Primeira Fase'!Q57,1,IF('Tab Primeira Fase'!O57&lt;'Tab Primeira Fase'!Q57,2)))</f>
        <v>2</v>
      </c>
      <c r="E50" s="1">
        <f>IF(ISNUMBER('Tab Primeira Fase'!O57),1,0)</f>
        <v>1</v>
      </c>
      <c r="F50" s="1">
        <f t="shared" si="0"/>
        <v>0</v>
      </c>
      <c r="G50" s="1">
        <f t="shared" si="1"/>
        <v>0</v>
      </c>
      <c r="H50" s="1">
        <f t="shared" si="2"/>
        <v>1</v>
      </c>
      <c r="I50" s="1">
        <f t="shared" si="3"/>
        <v>1</v>
      </c>
      <c r="J50" s="1">
        <f t="shared" si="4"/>
        <v>0</v>
      </c>
      <c r="K50" s="1">
        <f t="shared" si="5"/>
        <v>0</v>
      </c>
      <c r="L50" s="3"/>
      <c r="M50" s="1"/>
      <c r="N50" s="1"/>
      <c r="O50" s="1"/>
      <c r="P50" s="1"/>
      <c r="Q50" s="1"/>
      <c r="R50" s="3"/>
      <c r="S50" s="1"/>
      <c r="T50" s="1"/>
      <c r="U50" s="1"/>
      <c r="V50" s="3"/>
      <c r="W50" s="3"/>
      <c r="X50" s="3"/>
      <c r="Y50" s="3"/>
      <c r="Z50" s="3"/>
      <c r="AA50" s="3"/>
      <c r="AB50" s="3"/>
    </row>
    <row r="51" spans="1:28" ht="12" customHeight="1" x14ac:dyDescent="0.3">
      <c r="A51" s="1" t="str">
        <f>'Tab Primeira Fase'!N58</f>
        <v>TARCÍZIO</v>
      </c>
      <c r="B51" s="1">
        <f>IF('Tab Primeira Fase'!O58&lt;'Tab Primeira Fase'!Q58,0,IF('Tab Primeira Fase'!O58='Tab Primeira Fase'!Q58,1,IF('Tab Primeira Fase'!O58&gt;'Tab Primeira Fase'!Q58,2)))</f>
        <v>2</v>
      </c>
      <c r="C51" s="1" t="str">
        <f>'Tab Primeira Fase'!R58</f>
        <v>PAULO CÉSAR</v>
      </c>
      <c r="D51" s="1">
        <f>IF('Tab Primeira Fase'!O58&gt;'Tab Primeira Fase'!Q58,0,IF('Tab Primeira Fase'!O58='Tab Primeira Fase'!Q58,1,IF('Tab Primeira Fase'!O58&lt;'Tab Primeira Fase'!Q58,2)))</f>
        <v>0</v>
      </c>
      <c r="E51" s="1">
        <f>IF(ISNUMBER('Tab Primeira Fase'!O58),1,0)</f>
        <v>1</v>
      </c>
      <c r="F51" s="1">
        <f t="shared" si="0"/>
        <v>1</v>
      </c>
      <c r="G51" s="1">
        <f t="shared" si="1"/>
        <v>0</v>
      </c>
      <c r="H51" s="1">
        <f t="shared" si="2"/>
        <v>0</v>
      </c>
      <c r="I51" s="1">
        <f t="shared" si="3"/>
        <v>0</v>
      </c>
      <c r="J51" s="1">
        <f t="shared" si="4"/>
        <v>0</v>
      </c>
      <c r="K51" s="1">
        <f t="shared" si="5"/>
        <v>1</v>
      </c>
      <c r="L51" s="3"/>
      <c r="M51" s="1"/>
      <c r="N51" s="1"/>
      <c r="O51" s="1"/>
      <c r="P51" s="1"/>
      <c r="Q51" s="1"/>
      <c r="R51" s="3"/>
      <c r="S51" s="1"/>
      <c r="T51" s="1"/>
      <c r="U51" s="1"/>
      <c r="V51" s="3"/>
      <c r="W51" s="3"/>
      <c r="X51" s="3"/>
      <c r="Y51" s="3"/>
      <c r="Z51" s="3"/>
      <c r="AA51" s="3"/>
      <c r="AB51" s="3"/>
    </row>
    <row r="52" spans="1:28" ht="12" customHeight="1" x14ac:dyDescent="0.3">
      <c r="A52" s="1" t="str">
        <f>'Tab Primeira Fase'!N59</f>
        <v>ORNELAS</v>
      </c>
      <c r="B52" s="1">
        <f>IF('Tab Primeira Fase'!O59&lt;'Tab Primeira Fase'!Q59,0,IF('Tab Primeira Fase'!O59='Tab Primeira Fase'!Q59,1,IF('Tab Primeira Fase'!O59&gt;'Tab Primeira Fase'!Q59,2)))</f>
        <v>1</v>
      </c>
      <c r="C52" s="1" t="str">
        <f>'Tab Primeira Fase'!R59</f>
        <v>RAFAEL PENA</v>
      </c>
      <c r="D52" s="1">
        <f>IF('Tab Primeira Fase'!O59&gt;'Tab Primeira Fase'!Q59,0,IF('Tab Primeira Fase'!O59='Tab Primeira Fase'!Q59,1,IF('Tab Primeira Fase'!O59&lt;'Tab Primeira Fase'!Q59,2)))</f>
        <v>1</v>
      </c>
      <c r="E52" s="1">
        <f>IF(ISNUMBER('Tab Primeira Fase'!O59),1,0)</f>
        <v>1</v>
      </c>
      <c r="F52" s="1">
        <f t="shared" si="0"/>
        <v>0</v>
      </c>
      <c r="G52" s="1">
        <f t="shared" si="1"/>
        <v>1</v>
      </c>
      <c r="H52" s="1">
        <f t="shared" si="2"/>
        <v>0</v>
      </c>
      <c r="I52" s="1">
        <f t="shared" si="3"/>
        <v>0</v>
      </c>
      <c r="J52" s="1">
        <f t="shared" si="4"/>
        <v>1</v>
      </c>
      <c r="K52" s="1">
        <f t="shared" si="5"/>
        <v>0</v>
      </c>
      <c r="L52" s="3"/>
      <c r="M52" s="1"/>
      <c r="N52" s="1"/>
      <c r="O52" s="1"/>
      <c r="P52" s="1"/>
      <c r="Q52" s="1"/>
      <c r="R52" s="3"/>
      <c r="S52" s="1"/>
      <c r="T52" s="1"/>
      <c r="U52" s="1"/>
      <c r="V52" s="3"/>
      <c r="W52" s="3"/>
      <c r="X52" s="3"/>
      <c r="Y52" s="3"/>
      <c r="Z52" s="3"/>
      <c r="AA52" s="3"/>
      <c r="AB52" s="3"/>
    </row>
    <row r="53" spans="1:28" ht="12" customHeight="1" x14ac:dyDescent="0.3">
      <c r="A53" s="1" t="str">
        <f>'Tab Primeira Fase'!N60</f>
        <v>CARUSO</v>
      </c>
      <c r="B53" s="1">
        <f>IF('Tab Primeira Fase'!O60&lt;'Tab Primeira Fase'!Q60,0,IF('Tab Primeira Fase'!O60='Tab Primeira Fase'!Q60,1,IF('Tab Primeira Fase'!O60&gt;'Tab Primeira Fase'!Q60,2)))</f>
        <v>2</v>
      </c>
      <c r="C53" s="1" t="str">
        <f>'Tab Primeira Fase'!R60</f>
        <v>PAULÃO</v>
      </c>
      <c r="D53" s="1">
        <f>IF('Tab Primeira Fase'!O60&gt;'Tab Primeira Fase'!Q60,0,IF('Tab Primeira Fase'!O60='Tab Primeira Fase'!Q60,1,IF('Tab Primeira Fase'!O60&lt;'Tab Primeira Fase'!Q60,2)))</f>
        <v>0</v>
      </c>
      <c r="E53" s="1">
        <f>IF(ISNUMBER('Tab Primeira Fase'!O60),1,0)</f>
        <v>1</v>
      </c>
      <c r="F53" s="1">
        <f t="shared" si="0"/>
        <v>1</v>
      </c>
      <c r="G53" s="1">
        <f t="shared" si="1"/>
        <v>0</v>
      </c>
      <c r="H53" s="1">
        <f t="shared" si="2"/>
        <v>0</v>
      </c>
      <c r="I53" s="1">
        <f t="shared" si="3"/>
        <v>0</v>
      </c>
      <c r="J53" s="1">
        <f t="shared" si="4"/>
        <v>0</v>
      </c>
      <c r="K53" s="1">
        <f t="shared" si="5"/>
        <v>1</v>
      </c>
      <c r="L53" s="3"/>
      <c r="M53" s="1"/>
      <c r="N53" s="1"/>
      <c r="O53" s="1"/>
      <c r="P53" s="1"/>
      <c r="Q53" s="1"/>
      <c r="R53" s="3"/>
      <c r="S53" s="1"/>
      <c r="T53" s="1"/>
      <c r="U53" s="1"/>
      <c r="V53" s="3"/>
      <c r="W53" s="3"/>
      <c r="X53" s="3"/>
      <c r="Y53" s="3"/>
      <c r="Z53" s="3"/>
      <c r="AA53" s="3"/>
      <c r="AB53" s="3"/>
    </row>
    <row r="54" spans="1:28" ht="12" customHeight="1" x14ac:dyDescent="0.3">
      <c r="A54" s="1" t="str">
        <f>'Tab Primeira Fase'!N61</f>
        <v>ADOLPHO</v>
      </c>
      <c r="B54" s="1">
        <f>IF('Tab Primeira Fase'!O61&lt;'Tab Primeira Fase'!Q61,0,IF('Tab Primeira Fase'!O61='Tab Primeira Fase'!Q61,1,IF('Tab Primeira Fase'!O61&gt;'Tab Primeira Fase'!Q61,2)))</f>
        <v>2</v>
      </c>
      <c r="C54" s="1" t="str">
        <f>'Tab Primeira Fase'!R61</f>
        <v>THIAGO</v>
      </c>
      <c r="D54" s="1">
        <f>IF('Tab Primeira Fase'!O61&gt;'Tab Primeira Fase'!Q61,0,IF('Tab Primeira Fase'!O61='Tab Primeira Fase'!Q61,1,IF('Tab Primeira Fase'!O61&lt;'Tab Primeira Fase'!Q61,2)))</f>
        <v>0</v>
      </c>
      <c r="E54" s="1">
        <f>IF(ISNUMBER('Tab Primeira Fase'!O61),1,0)</f>
        <v>1</v>
      </c>
      <c r="F54" s="1">
        <f t="shared" si="0"/>
        <v>1</v>
      </c>
      <c r="G54" s="1">
        <f t="shared" si="1"/>
        <v>0</v>
      </c>
      <c r="H54" s="1">
        <f t="shared" si="2"/>
        <v>0</v>
      </c>
      <c r="I54" s="1">
        <f t="shared" si="3"/>
        <v>0</v>
      </c>
      <c r="J54" s="1">
        <f t="shared" si="4"/>
        <v>0</v>
      </c>
      <c r="K54" s="1">
        <f t="shared" si="5"/>
        <v>1</v>
      </c>
      <c r="L54" s="3"/>
      <c r="M54" s="1"/>
      <c r="N54" s="1"/>
      <c r="O54" s="1"/>
      <c r="P54" s="1"/>
      <c r="Q54" s="1"/>
      <c r="R54" s="3"/>
      <c r="S54" s="1"/>
      <c r="T54" s="1"/>
      <c r="U54" s="1"/>
      <c r="V54" s="3"/>
      <c r="W54" s="3"/>
      <c r="X54" s="3"/>
      <c r="Y54" s="3"/>
      <c r="Z54" s="3"/>
      <c r="AA54" s="3"/>
      <c r="AB54" s="3"/>
    </row>
    <row r="55" spans="1:28" ht="12" customHeight="1" x14ac:dyDescent="0.3">
      <c r="A55" s="1" t="str">
        <f>'Tab Primeira Fase'!N62</f>
        <v>PAULÃO</v>
      </c>
      <c r="B55" s="1">
        <f>IF('Tab Primeira Fase'!O62&lt;'Tab Primeira Fase'!Q62,0,IF('Tab Primeira Fase'!O62='Tab Primeira Fase'!Q62,1,IF('Tab Primeira Fase'!O62&gt;'Tab Primeira Fase'!Q62,2)))</f>
        <v>1</v>
      </c>
      <c r="C55" s="1" t="str">
        <f>'Tab Primeira Fase'!R62</f>
        <v>ADOLPHO</v>
      </c>
      <c r="D55" s="1">
        <f>IF('Tab Primeira Fase'!O62&gt;'Tab Primeira Fase'!Q62,0,IF('Tab Primeira Fase'!O62='Tab Primeira Fase'!Q62,1,IF('Tab Primeira Fase'!O62&lt;'Tab Primeira Fase'!Q62,2)))</f>
        <v>1</v>
      </c>
      <c r="E55" s="1">
        <f>IF(ISNUMBER('Tab Primeira Fase'!O62),1,0)</f>
        <v>1</v>
      </c>
      <c r="F55" s="1">
        <f t="shared" si="0"/>
        <v>0</v>
      </c>
      <c r="G55" s="1">
        <f t="shared" si="1"/>
        <v>1</v>
      </c>
      <c r="H55" s="1">
        <f t="shared" si="2"/>
        <v>0</v>
      </c>
      <c r="I55" s="1">
        <f t="shared" si="3"/>
        <v>0</v>
      </c>
      <c r="J55" s="1">
        <f t="shared" si="4"/>
        <v>1</v>
      </c>
      <c r="K55" s="1">
        <f t="shared" si="5"/>
        <v>0</v>
      </c>
      <c r="L55" s="3"/>
      <c r="M55" s="1"/>
      <c r="N55" s="1"/>
      <c r="O55" s="1"/>
      <c r="P55" s="1"/>
      <c r="Q55" s="1"/>
      <c r="R55" s="3"/>
      <c r="S55" s="1"/>
      <c r="T55" s="1"/>
      <c r="U55" s="1"/>
      <c r="V55" s="3"/>
      <c r="W55" s="3"/>
      <c r="X55" s="3"/>
      <c r="Y55" s="3"/>
      <c r="Z55" s="3"/>
      <c r="AA55" s="3"/>
      <c r="AB55" s="3"/>
    </row>
    <row r="56" spans="1:28" ht="12" customHeight="1" x14ac:dyDescent="0.3">
      <c r="A56" s="1" t="str">
        <f>'Tab Primeira Fase'!N63</f>
        <v>RAFAEL PENA</v>
      </c>
      <c r="B56" s="1">
        <f>IF('Tab Primeira Fase'!O63&lt;'Tab Primeira Fase'!Q63,0,IF('Tab Primeira Fase'!O63='Tab Primeira Fase'!Q63,1,IF('Tab Primeira Fase'!O63&gt;'Tab Primeira Fase'!Q63,2)))</f>
        <v>1</v>
      </c>
      <c r="C56" s="1" t="str">
        <f>'Tab Primeira Fase'!R63</f>
        <v>CARUSO</v>
      </c>
      <c r="D56" s="1">
        <f>IF('Tab Primeira Fase'!O63&gt;'Tab Primeira Fase'!Q63,0,IF('Tab Primeira Fase'!O63='Tab Primeira Fase'!Q63,1,IF('Tab Primeira Fase'!O63&lt;'Tab Primeira Fase'!Q63,2)))</f>
        <v>1</v>
      </c>
      <c r="E56" s="1">
        <f>IF(ISNUMBER('Tab Primeira Fase'!O63),1,0)</f>
        <v>1</v>
      </c>
      <c r="F56" s="1">
        <f t="shared" si="0"/>
        <v>0</v>
      </c>
      <c r="G56" s="1">
        <f t="shared" si="1"/>
        <v>1</v>
      </c>
      <c r="H56" s="1">
        <f t="shared" si="2"/>
        <v>0</v>
      </c>
      <c r="I56" s="1">
        <f t="shared" si="3"/>
        <v>0</v>
      </c>
      <c r="J56" s="1">
        <f t="shared" si="4"/>
        <v>1</v>
      </c>
      <c r="K56" s="1">
        <f t="shared" si="5"/>
        <v>0</v>
      </c>
      <c r="L56" s="3"/>
      <c r="M56" s="1"/>
      <c r="N56" s="1"/>
      <c r="O56" s="1"/>
      <c r="P56" s="1"/>
      <c r="Q56" s="1"/>
      <c r="R56" s="3"/>
      <c r="S56" s="1"/>
      <c r="T56" s="1"/>
      <c r="U56" s="1"/>
      <c r="V56" s="3"/>
      <c r="W56" s="3"/>
      <c r="X56" s="3"/>
      <c r="Y56" s="3"/>
      <c r="Z56" s="3"/>
      <c r="AA56" s="3"/>
      <c r="AB56" s="3"/>
    </row>
    <row r="57" spans="1:28" ht="12" customHeight="1" x14ac:dyDescent="0.3">
      <c r="A57" s="1" t="str">
        <f>'Tab Primeira Fase'!N64</f>
        <v>M. PORTO</v>
      </c>
      <c r="B57" s="1">
        <f>IF('Tab Primeira Fase'!O64&lt;'Tab Primeira Fase'!Q64,0,IF('Tab Primeira Fase'!O64='Tab Primeira Fase'!Q64,1,IF('Tab Primeira Fase'!O64&gt;'Tab Primeira Fase'!Q64,2)))</f>
        <v>2</v>
      </c>
      <c r="C57" s="1" t="str">
        <f>'Tab Primeira Fase'!R64</f>
        <v>ORNELAS</v>
      </c>
      <c r="D57" s="1">
        <f>IF('Tab Primeira Fase'!O64&gt;'Tab Primeira Fase'!Q64,0,IF('Tab Primeira Fase'!O64='Tab Primeira Fase'!Q64,1,IF('Tab Primeira Fase'!O64&lt;'Tab Primeira Fase'!Q64,2)))</f>
        <v>0</v>
      </c>
      <c r="E57" s="1">
        <f>IF(ISNUMBER('Tab Primeira Fase'!O64),1,0)</f>
        <v>1</v>
      </c>
      <c r="F57" s="1">
        <f t="shared" si="0"/>
        <v>1</v>
      </c>
      <c r="G57" s="1">
        <f t="shared" si="1"/>
        <v>0</v>
      </c>
      <c r="H57" s="1">
        <f t="shared" si="2"/>
        <v>0</v>
      </c>
      <c r="I57" s="1">
        <f t="shared" si="3"/>
        <v>0</v>
      </c>
      <c r="J57" s="1">
        <f t="shared" si="4"/>
        <v>0</v>
      </c>
      <c r="K57" s="1">
        <f t="shared" si="5"/>
        <v>1</v>
      </c>
      <c r="L57" s="3"/>
      <c r="M57" s="1"/>
      <c r="N57" s="1"/>
      <c r="O57" s="1"/>
      <c r="P57" s="1"/>
      <c r="Q57" s="1"/>
      <c r="R57" s="3"/>
      <c r="S57" s="1"/>
      <c r="T57" s="1"/>
      <c r="U57" s="1"/>
      <c r="V57" s="3"/>
      <c r="W57" s="3"/>
      <c r="X57" s="3"/>
      <c r="Y57" s="3"/>
      <c r="Z57" s="3"/>
      <c r="AA57" s="3"/>
      <c r="AB57" s="3"/>
    </row>
    <row r="58" spans="1:28" ht="12" customHeight="1" x14ac:dyDescent="0.3">
      <c r="A58" s="1" t="str">
        <f>'Tab Primeira Fase'!N65</f>
        <v>TONINHO</v>
      </c>
      <c r="B58" s="1">
        <f>IF('Tab Primeira Fase'!O65&lt;'Tab Primeira Fase'!Q65,0,IF('Tab Primeira Fase'!O65='Tab Primeira Fase'!Q65,1,IF('Tab Primeira Fase'!O65&gt;'Tab Primeira Fase'!Q65,2)))</f>
        <v>0</v>
      </c>
      <c r="C58" s="1" t="str">
        <f>'Tab Primeira Fase'!R65</f>
        <v>LORIVAL</v>
      </c>
      <c r="D58" s="1">
        <f>IF('Tab Primeira Fase'!O65&gt;'Tab Primeira Fase'!Q65,0,IF('Tab Primeira Fase'!O65='Tab Primeira Fase'!Q65,1,IF('Tab Primeira Fase'!O65&lt;'Tab Primeira Fase'!Q65,2)))</f>
        <v>2</v>
      </c>
      <c r="E58" s="1">
        <f>IF(ISNUMBER('Tab Primeira Fase'!O65),1,0)</f>
        <v>1</v>
      </c>
      <c r="F58" s="1">
        <f t="shared" si="0"/>
        <v>0</v>
      </c>
      <c r="G58" s="1">
        <f t="shared" si="1"/>
        <v>0</v>
      </c>
      <c r="H58" s="1">
        <f t="shared" si="2"/>
        <v>1</v>
      </c>
      <c r="I58" s="1">
        <f t="shared" si="3"/>
        <v>1</v>
      </c>
      <c r="J58" s="1">
        <f t="shared" si="4"/>
        <v>0</v>
      </c>
      <c r="K58" s="1">
        <f t="shared" si="5"/>
        <v>0</v>
      </c>
      <c r="L58" s="3"/>
      <c r="M58" s="1"/>
      <c r="N58" s="1"/>
      <c r="O58" s="1"/>
      <c r="P58" s="1"/>
      <c r="Q58" s="1"/>
      <c r="R58" s="3"/>
      <c r="S58" s="1"/>
      <c r="T58" s="1"/>
      <c r="U58" s="1"/>
      <c r="V58" s="3"/>
      <c r="W58" s="3"/>
      <c r="X58" s="3"/>
      <c r="Y58" s="3"/>
      <c r="Z58" s="3"/>
      <c r="AA58" s="3"/>
      <c r="AB58" s="3"/>
    </row>
    <row r="59" spans="1:28" ht="12" customHeight="1" x14ac:dyDescent="0.3">
      <c r="A59" s="1" t="str">
        <f>'Tab Primeira Fase'!N66</f>
        <v>BETO</v>
      </c>
      <c r="B59" s="1">
        <f>IF('Tab Primeira Fase'!O66&lt;'Tab Primeira Fase'!Q66,0,IF('Tab Primeira Fase'!O66='Tab Primeira Fase'!Q66,1,IF('Tab Primeira Fase'!O66&gt;'Tab Primeira Fase'!Q66,2)))</f>
        <v>0</v>
      </c>
      <c r="C59" s="1" t="str">
        <f>'Tab Primeira Fase'!R66</f>
        <v>LUIZ CLÁUDIO</v>
      </c>
      <c r="D59" s="1">
        <f>IF('Tab Primeira Fase'!O66&gt;'Tab Primeira Fase'!Q66,0,IF('Tab Primeira Fase'!O66='Tab Primeira Fase'!Q66,1,IF('Tab Primeira Fase'!O66&lt;'Tab Primeira Fase'!Q66,2)))</f>
        <v>2</v>
      </c>
      <c r="E59" s="1">
        <f>IF(ISNUMBER('Tab Primeira Fase'!O66),1,0)</f>
        <v>1</v>
      </c>
      <c r="F59" s="1">
        <f t="shared" si="0"/>
        <v>0</v>
      </c>
      <c r="G59" s="1">
        <f t="shared" si="1"/>
        <v>0</v>
      </c>
      <c r="H59" s="1">
        <f t="shared" si="2"/>
        <v>1</v>
      </c>
      <c r="I59" s="1">
        <f t="shared" si="3"/>
        <v>1</v>
      </c>
      <c r="J59" s="1">
        <f t="shared" si="4"/>
        <v>0</v>
      </c>
      <c r="K59" s="1">
        <f t="shared" si="5"/>
        <v>0</v>
      </c>
      <c r="L59" s="3"/>
      <c r="M59" s="1"/>
      <c r="N59" s="1"/>
      <c r="O59" s="1"/>
      <c r="P59" s="1"/>
      <c r="Q59" s="1"/>
      <c r="R59" s="3"/>
      <c r="S59" s="1"/>
      <c r="T59" s="1"/>
      <c r="U59" s="1"/>
      <c r="V59" s="3"/>
      <c r="W59" s="3"/>
      <c r="X59" s="3"/>
      <c r="Y59" s="3"/>
      <c r="Z59" s="3"/>
      <c r="AA59" s="3"/>
      <c r="AB59" s="3"/>
    </row>
    <row r="60" spans="1:28" ht="12" customHeight="1" x14ac:dyDescent="0.3">
      <c r="A60" s="1" t="str">
        <f>'Tab Primeira Fase'!N67</f>
        <v>MOTTA</v>
      </c>
      <c r="B60" s="1">
        <f>IF('Tab Primeira Fase'!O67&lt;'Tab Primeira Fase'!Q67,0,IF('Tab Primeira Fase'!O67='Tab Primeira Fase'!Q67,1,IF('Tab Primeira Fase'!O67&gt;'Tab Primeira Fase'!Q67,2)))</f>
        <v>2</v>
      </c>
      <c r="C60" s="1" t="str">
        <f>'Tab Primeira Fase'!R67</f>
        <v>PIMENTEL</v>
      </c>
      <c r="D60" s="1">
        <f>IF('Tab Primeira Fase'!O67&gt;'Tab Primeira Fase'!Q67,0,IF('Tab Primeira Fase'!O67='Tab Primeira Fase'!Q67,1,IF('Tab Primeira Fase'!O67&lt;'Tab Primeira Fase'!Q67,2)))</f>
        <v>0</v>
      </c>
      <c r="E60" s="1">
        <f>IF(ISNUMBER('Tab Primeira Fase'!O67),1,0)</f>
        <v>1</v>
      </c>
      <c r="F60" s="1">
        <f t="shared" si="0"/>
        <v>1</v>
      </c>
      <c r="G60" s="1">
        <f t="shared" si="1"/>
        <v>0</v>
      </c>
      <c r="H60" s="1">
        <f t="shared" si="2"/>
        <v>0</v>
      </c>
      <c r="I60" s="1">
        <f t="shared" si="3"/>
        <v>0</v>
      </c>
      <c r="J60" s="1">
        <f t="shared" si="4"/>
        <v>0</v>
      </c>
      <c r="K60" s="1">
        <f t="shared" si="5"/>
        <v>1</v>
      </c>
      <c r="L60" s="3"/>
      <c r="M60" s="1"/>
      <c r="N60" s="1"/>
      <c r="O60" s="1"/>
      <c r="P60" s="1"/>
      <c r="Q60" s="1"/>
      <c r="R60" s="3"/>
      <c r="S60" s="1"/>
      <c r="T60" s="1"/>
      <c r="U60" s="1"/>
      <c r="V60" s="3"/>
      <c r="W60" s="3"/>
      <c r="X60" s="3"/>
      <c r="Y60" s="3"/>
      <c r="Z60" s="3"/>
      <c r="AA60" s="3"/>
      <c r="AB60" s="3"/>
    </row>
    <row r="61" spans="1:28" ht="12" customHeight="1" x14ac:dyDescent="0.3">
      <c r="A61" s="1" t="str">
        <f>'Tab Primeira Fase'!N68</f>
        <v>FRANCISCO</v>
      </c>
      <c r="B61" s="1">
        <f>IF('Tab Primeira Fase'!O68&lt;'Tab Primeira Fase'!Q68,0,IF('Tab Primeira Fase'!O68='Tab Primeira Fase'!Q68,1,IF('Tab Primeira Fase'!O68&gt;'Tab Primeira Fase'!Q68,2)))</f>
        <v>0</v>
      </c>
      <c r="C61" s="1" t="str">
        <f>'Tab Primeira Fase'!R68</f>
        <v>DUGUET</v>
      </c>
      <c r="D61" s="1">
        <f>IF('Tab Primeira Fase'!O68&gt;'Tab Primeira Fase'!Q68,0,IF('Tab Primeira Fase'!O68='Tab Primeira Fase'!Q68,1,IF('Tab Primeira Fase'!O68&lt;'Tab Primeira Fase'!Q68,2)))</f>
        <v>2</v>
      </c>
      <c r="E61" s="1">
        <f>IF(ISNUMBER('Tab Primeira Fase'!O68),1,0)</f>
        <v>1</v>
      </c>
      <c r="F61" s="1">
        <f t="shared" si="0"/>
        <v>0</v>
      </c>
      <c r="G61" s="1">
        <f t="shared" si="1"/>
        <v>0</v>
      </c>
      <c r="H61" s="1">
        <f t="shared" si="2"/>
        <v>1</v>
      </c>
      <c r="I61" s="1">
        <f t="shared" si="3"/>
        <v>1</v>
      </c>
      <c r="J61" s="1">
        <f t="shared" si="4"/>
        <v>0</v>
      </c>
      <c r="K61" s="1">
        <f t="shared" si="5"/>
        <v>0</v>
      </c>
      <c r="L61" s="3"/>
      <c r="M61" s="1"/>
      <c r="N61" s="1"/>
      <c r="O61" s="1"/>
      <c r="P61" s="1"/>
      <c r="Q61" s="1"/>
      <c r="R61" s="3"/>
      <c r="S61" s="1"/>
      <c r="T61" s="1"/>
      <c r="U61" s="1"/>
      <c r="V61" s="3"/>
      <c r="W61" s="3"/>
      <c r="X61" s="3"/>
      <c r="Y61" s="3"/>
      <c r="Z61" s="3"/>
      <c r="AA61" s="3"/>
      <c r="AB61" s="3"/>
    </row>
    <row r="62" spans="1:28" ht="12" customHeight="1" x14ac:dyDescent="0.3">
      <c r="A62" s="1" t="str">
        <f>'Tab Primeira Fase'!N69</f>
        <v>ZÉ RICARDO</v>
      </c>
      <c r="B62" s="1">
        <f>IF('Tab Primeira Fase'!O69&lt;'Tab Primeira Fase'!Q69,0,IF('Tab Primeira Fase'!O69='Tab Primeira Fase'!Q69,1,IF('Tab Primeira Fase'!O69&gt;'Tab Primeira Fase'!Q69,2)))</f>
        <v>1</v>
      </c>
      <c r="C62" s="1" t="str">
        <f>'Tab Primeira Fase'!R69</f>
        <v>ANDRÉ</v>
      </c>
      <c r="D62" s="1">
        <f>IF('Tab Primeira Fase'!O69&gt;'Tab Primeira Fase'!Q69,0,IF('Tab Primeira Fase'!O69='Tab Primeira Fase'!Q69,1,IF('Tab Primeira Fase'!O69&lt;'Tab Primeira Fase'!Q69,2)))</f>
        <v>1</v>
      </c>
      <c r="E62" s="1">
        <f>IF(ISNUMBER('Tab Primeira Fase'!O69),1,0)</f>
        <v>1</v>
      </c>
      <c r="F62" s="1">
        <f t="shared" si="0"/>
        <v>0</v>
      </c>
      <c r="G62" s="1">
        <f t="shared" si="1"/>
        <v>1</v>
      </c>
      <c r="H62" s="1">
        <f t="shared" si="2"/>
        <v>0</v>
      </c>
      <c r="I62" s="1">
        <f t="shared" si="3"/>
        <v>0</v>
      </c>
      <c r="J62" s="1">
        <f t="shared" si="4"/>
        <v>1</v>
      </c>
      <c r="K62" s="1">
        <f t="shared" si="5"/>
        <v>0</v>
      </c>
      <c r="L62" s="3"/>
      <c r="M62" s="1"/>
      <c r="N62" s="1"/>
      <c r="O62" s="1"/>
      <c r="P62" s="1"/>
      <c r="Q62" s="1"/>
      <c r="R62" s="3"/>
      <c r="S62" s="1"/>
      <c r="T62" s="1"/>
      <c r="U62" s="1"/>
      <c r="V62" s="3"/>
      <c r="W62" s="3"/>
      <c r="X62" s="3"/>
      <c r="Y62" s="3"/>
      <c r="Z62" s="3"/>
      <c r="AA62" s="3"/>
      <c r="AB62" s="3"/>
    </row>
    <row r="63" spans="1:28" ht="12" customHeight="1" x14ac:dyDescent="0.3">
      <c r="A63" s="1" t="str">
        <f>'Tab Primeira Fase'!N70</f>
        <v>LUIZ GOMES</v>
      </c>
      <c r="B63" s="1">
        <f>IF('Tab Primeira Fase'!O70&lt;'Tab Primeira Fase'!Q70,0,IF('Tab Primeira Fase'!O70='Tab Primeira Fase'!Q70,1,IF('Tab Primeira Fase'!O70&gt;'Tab Primeira Fase'!Q70,2)))</f>
        <v>0</v>
      </c>
      <c r="C63" s="1" t="str">
        <f>'Tab Primeira Fase'!R70</f>
        <v>ELINTO</v>
      </c>
      <c r="D63" s="1">
        <f>IF('Tab Primeira Fase'!O70&gt;'Tab Primeira Fase'!Q70,0,IF('Tab Primeira Fase'!O70='Tab Primeira Fase'!Q70,1,IF('Tab Primeira Fase'!O70&lt;'Tab Primeira Fase'!Q70,2)))</f>
        <v>2</v>
      </c>
      <c r="E63" s="1">
        <f>IF(ISNUMBER('Tab Primeira Fase'!O70),1,0)</f>
        <v>1</v>
      </c>
      <c r="F63" s="1">
        <f t="shared" si="0"/>
        <v>0</v>
      </c>
      <c r="G63" s="1">
        <f t="shared" si="1"/>
        <v>0</v>
      </c>
      <c r="H63" s="1">
        <f t="shared" si="2"/>
        <v>1</v>
      </c>
      <c r="I63" s="1">
        <f t="shared" si="3"/>
        <v>1</v>
      </c>
      <c r="J63" s="1">
        <f t="shared" si="4"/>
        <v>0</v>
      </c>
      <c r="K63" s="1">
        <f t="shared" si="5"/>
        <v>0</v>
      </c>
      <c r="L63" s="3"/>
      <c r="M63" s="1"/>
      <c r="N63" s="1"/>
      <c r="O63" s="1"/>
      <c r="P63" s="1"/>
      <c r="Q63" s="1"/>
      <c r="R63" s="3"/>
      <c r="S63" s="1"/>
      <c r="T63" s="1"/>
      <c r="U63" s="1"/>
      <c r="V63" s="3"/>
      <c r="W63" s="3"/>
      <c r="X63" s="3"/>
      <c r="Y63" s="3"/>
      <c r="Z63" s="3"/>
      <c r="AA63" s="3"/>
      <c r="AB63" s="3"/>
    </row>
    <row r="64" spans="1:28" ht="12" customHeight="1" x14ac:dyDescent="0.3">
      <c r="A64" s="1" t="str">
        <f>'Tab Primeira Fase'!N71</f>
        <v>ROBERTO</v>
      </c>
      <c r="B64" s="1">
        <f>IF('Tab Primeira Fase'!O71&lt;'Tab Primeira Fase'!Q71,0,IF('Tab Primeira Fase'!O71='Tab Primeira Fase'!Q71,1,IF('Tab Primeira Fase'!O71&gt;'Tab Primeira Fase'!Q71,2)))</f>
        <v>1</v>
      </c>
      <c r="C64" s="1" t="str">
        <f>'Tab Primeira Fase'!R71</f>
        <v>ALBERTO</v>
      </c>
      <c r="D64" s="1">
        <f>IF('Tab Primeira Fase'!O71&gt;'Tab Primeira Fase'!Q71,0,IF('Tab Primeira Fase'!O71='Tab Primeira Fase'!Q71,1,IF('Tab Primeira Fase'!O71&lt;'Tab Primeira Fase'!Q71,2)))</f>
        <v>1</v>
      </c>
      <c r="E64" s="1">
        <f>IF(ISNUMBER('Tab Primeira Fase'!O71),1,0)</f>
        <v>1</v>
      </c>
      <c r="F64" s="1">
        <f t="shared" si="0"/>
        <v>0</v>
      </c>
      <c r="G64" s="1">
        <f t="shared" si="1"/>
        <v>1</v>
      </c>
      <c r="H64" s="1">
        <f t="shared" si="2"/>
        <v>0</v>
      </c>
      <c r="I64" s="1">
        <f t="shared" si="3"/>
        <v>0</v>
      </c>
      <c r="J64" s="1">
        <f t="shared" si="4"/>
        <v>1</v>
      </c>
      <c r="K64" s="1">
        <f t="shared" si="5"/>
        <v>0</v>
      </c>
      <c r="L64" s="3"/>
      <c r="M64" s="1"/>
      <c r="N64" s="1"/>
      <c r="O64" s="1"/>
      <c r="P64" s="1"/>
      <c r="Q64" s="1"/>
      <c r="R64" s="3"/>
      <c r="S64" s="1"/>
      <c r="T64" s="1"/>
      <c r="U64" s="1"/>
      <c r="V64" s="3"/>
      <c r="W64" s="3"/>
      <c r="X64" s="3"/>
      <c r="Y64" s="3"/>
      <c r="Z64" s="3"/>
      <c r="AA64" s="3"/>
      <c r="AB64" s="3"/>
    </row>
    <row r="65" spans="1:28" ht="12" customHeight="1" x14ac:dyDescent="0.3">
      <c r="A65" s="1" t="str">
        <f>'Tab Primeira Fase'!N72</f>
        <v>M. FERREIRA</v>
      </c>
      <c r="B65" s="1">
        <f>IF('Tab Primeira Fase'!O72&lt;'Tab Primeira Fase'!Q72,0,IF('Tab Primeira Fase'!O72='Tab Primeira Fase'!Q72,1,IF('Tab Primeira Fase'!O72&gt;'Tab Primeira Fase'!Q72,2)))</f>
        <v>2</v>
      </c>
      <c r="C65" s="1" t="str">
        <f>'Tab Primeira Fase'!R72</f>
        <v>MARQUINHO</v>
      </c>
      <c r="D65" s="1">
        <f>IF('Tab Primeira Fase'!O72&gt;'Tab Primeira Fase'!Q72,0,IF('Tab Primeira Fase'!O72='Tab Primeira Fase'!Q72,1,IF('Tab Primeira Fase'!O72&lt;'Tab Primeira Fase'!Q72,2)))</f>
        <v>0</v>
      </c>
      <c r="E65" s="1">
        <f>IF(ISNUMBER('Tab Primeira Fase'!O72),1,0)</f>
        <v>1</v>
      </c>
      <c r="F65" s="1">
        <f t="shared" si="0"/>
        <v>1</v>
      </c>
      <c r="G65" s="1">
        <f t="shared" si="1"/>
        <v>0</v>
      </c>
      <c r="H65" s="1">
        <f t="shared" si="2"/>
        <v>0</v>
      </c>
      <c r="I65" s="1">
        <f t="shared" si="3"/>
        <v>0</v>
      </c>
      <c r="J65" s="1">
        <f t="shared" si="4"/>
        <v>0</v>
      </c>
      <c r="K65" s="1">
        <f t="shared" si="5"/>
        <v>1</v>
      </c>
      <c r="L65" s="3"/>
      <c r="M65" s="1"/>
      <c r="N65" s="1"/>
      <c r="O65" s="1"/>
      <c r="P65" s="1"/>
      <c r="Q65" s="1"/>
      <c r="R65" s="3"/>
      <c r="S65" s="1"/>
      <c r="T65" s="1"/>
      <c r="U65" s="1"/>
      <c r="V65" s="3"/>
      <c r="W65" s="3"/>
      <c r="X65" s="3"/>
      <c r="Y65" s="3"/>
      <c r="Z65" s="3"/>
      <c r="AA65" s="3"/>
      <c r="AB65" s="3"/>
    </row>
    <row r="66" spans="1:28" ht="12" customHeight="1" x14ac:dyDescent="0.3">
      <c r="A66" s="1" t="str">
        <f>'Tab Primeira Fase'!N73</f>
        <v>MARCUS</v>
      </c>
      <c r="B66" s="1">
        <f>IF('Tab Primeira Fase'!O73&lt;'Tab Primeira Fase'!Q73,0,IF('Tab Primeira Fase'!O73='Tab Primeira Fase'!Q73,1,IF('Tab Primeira Fase'!O73&gt;'Tab Primeira Fase'!Q73,2)))</f>
        <v>2</v>
      </c>
      <c r="C66" s="1" t="str">
        <f>'Tab Primeira Fase'!R73</f>
        <v>JEAN</v>
      </c>
      <c r="D66" s="1">
        <f>IF('Tab Primeira Fase'!O73&gt;'Tab Primeira Fase'!Q73,0,IF('Tab Primeira Fase'!O73='Tab Primeira Fase'!Q73,1,IF('Tab Primeira Fase'!O73&lt;'Tab Primeira Fase'!Q73,2)))</f>
        <v>0</v>
      </c>
      <c r="E66" s="1">
        <f>IF(ISNUMBER('Tab Primeira Fase'!O73),1,0)</f>
        <v>1</v>
      </c>
      <c r="F66" s="1">
        <f t="shared" si="0"/>
        <v>1</v>
      </c>
      <c r="G66" s="1">
        <f t="shared" si="1"/>
        <v>0</v>
      </c>
      <c r="H66" s="1">
        <f t="shared" si="2"/>
        <v>0</v>
      </c>
      <c r="I66" s="1">
        <f t="shared" si="3"/>
        <v>0</v>
      </c>
      <c r="J66" s="1">
        <f t="shared" si="4"/>
        <v>0</v>
      </c>
      <c r="K66" s="1">
        <f t="shared" si="5"/>
        <v>1</v>
      </c>
      <c r="L66" s="3"/>
      <c r="M66" s="1"/>
      <c r="N66" s="1"/>
      <c r="O66" s="1"/>
      <c r="P66" s="1"/>
      <c r="Q66" s="1"/>
      <c r="R66" s="3"/>
      <c r="S66" s="1"/>
      <c r="T66" s="1"/>
      <c r="U66" s="1"/>
      <c r="V66" s="3"/>
      <c r="W66" s="3"/>
      <c r="X66" s="3"/>
      <c r="Y66" s="3"/>
      <c r="Z66" s="3"/>
      <c r="AA66" s="3"/>
      <c r="AB66" s="3"/>
    </row>
    <row r="67" spans="1:28" ht="12" customHeight="1" x14ac:dyDescent="0.3">
      <c r="A67" s="1" t="str">
        <f>'Tab Primeira Fase'!N74</f>
        <v>MAGNO</v>
      </c>
      <c r="B67" s="1">
        <f>IF('Tab Primeira Fase'!O74&lt;'Tab Primeira Fase'!Q74,0,IF('Tab Primeira Fase'!O74='Tab Primeira Fase'!Q74,1,IF('Tab Primeira Fase'!O74&gt;'Tab Primeira Fase'!Q74,2)))</f>
        <v>0</v>
      </c>
      <c r="C67" s="1" t="str">
        <f>'Tab Primeira Fase'!R74</f>
        <v>M. SILVA</v>
      </c>
      <c r="D67" s="1">
        <f>IF('Tab Primeira Fase'!O74&gt;'Tab Primeira Fase'!Q74,0,IF('Tab Primeira Fase'!O74='Tab Primeira Fase'!Q74,1,IF('Tab Primeira Fase'!O74&lt;'Tab Primeira Fase'!Q74,2)))</f>
        <v>2</v>
      </c>
      <c r="E67" s="1">
        <f>IF(ISNUMBER('Tab Primeira Fase'!O74),1,0)</f>
        <v>1</v>
      </c>
      <c r="F67" s="1">
        <f t="shared" si="0"/>
        <v>0</v>
      </c>
      <c r="G67" s="1">
        <f t="shared" si="1"/>
        <v>0</v>
      </c>
      <c r="H67" s="1">
        <f t="shared" si="2"/>
        <v>1</v>
      </c>
      <c r="I67" s="1">
        <f t="shared" si="3"/>
        <v>1</v>
      </c>
      <c r="J67" s="1">
        <f t="shared" si="4"/>
        <v>0</v>
      </c>
      <c r="K67" s="1">
        <f t="shared" si="5"/>
        <v>0</v>
      </c>
      <c r="L67" s="3"/>
      <c r="M67" s="1"/>
      <c r="N67" s="1"/>
      <c r="O67" s="1"/>
      <c r="P67" s="1"/>
      <c r="Q67" s="1"/>
      <c r="R67" s="3"/>
      <c r="S67" s="1"/>
      <c r="T67" s="1"/>
      <c r="U67" s="1"/>
      <c r="V67" s="3"/>
      <c r="W67" s="3"/>
      <c r="X67" s="3"/>
      <c r="Y67" s="3"/>
      <c r="Z67" s="3"/>
      <c r="AA67" s="3"/>
      <c r="AB67" s="3"/>
    </row>
    <row r="68" spans="1:28" ht="12" customHeight="1" x14ac:dyDescent="0.3">
      <c r="A68" s="1" t="str">
        <f>'Tab Primeira Fase'!N75</f>
        <v>FARNEZE</v>
      </c>
      <c r="B68" s="1">
        <f>IF('Tab Primeira Fase'!O75&lt;'Tab Primeira Fase'!Q75,0,IF('Tab Primeira Fase'!O75='Tab Primeira Fase'!Q75,1,IF('Tab Primeira Fase'!O75&gt;'Tab Primeira Fase'!Q75,2)))</f>
        <v>2</v>
      </c>
      <c r="C68" s="1" t="str">
        <f>'Tab Primeira Fase'!R75</f>
        <v>M. VASQUES</v>
      </c>
      <c r="D68" s="1">
        <f>IF('Tab Primeira Fase'!O75&gt;'Tab Primeira Fase'!Q75,0,IF('Tab Primeira Fase'!O75='Tab Primeira Fase'!Q75,1,IF('Tab Primeira Fase'!O75&lt;'Tab Primeira Fase'!Q75,2)))</f>
        <v>0</v>
      </c>
      <c r="E68" s="1">
        <f>IF(ISNUMBER('Tab Primeira Fase'!O75),1,0)</f>
        <v>1</v>
      </c>
      <c r="F68" s="1">
        <f t="shared" si="0"/>
        <v>1</v>
      </c>
      <c r="G68" s="1">
        <f t="shared" si="1"/>
        <v>0</v>
      </c>
      <c r="H68" s="1">
        <f t="shared" si="2"/>
        <v>0</v>
      </c>
      <c r="I68" s="1">
        <f t="shared" si="3"/>
        <v>0</v>
      </c>
      <c r="J68" s="1">
        <f t="shared" si="4"/>
        <v>0</v>
      </c>
      <c r="K68" s="1">
        <f t="shared" si="5"/>
        <v>1</v>
      </c>
      <c r="L68" s="3"/>
      <c r="M68" s="1"/>
      <c r="N68" s="1"/>
      <c r="O68" s="1"/>
      <c r="P68" s="1"/>
      <c r="Q68" s="1"/>
      <c r="R68" s="3"/>
      <c r="S68" s="1"/>
      <c r="T68" s="1"/>
      <c r="U68" s="1"/>
      <c r="V68" s="3"/>
      <c r="W68" s="3"/>
      <c r="X68" s="3"/>
      <c r="Y68" s="3"/>
      <c r="Z68" s="3"/>
      <c r="AA68" s="3"/>
      <c r="AB68" s="3"/>
    </row>
    <row r="69" spans="1:28" ht="12" customHeight="1" x14ac:dyDescent="0.3">
      <c r="A69" s="1" t="str">
        <f>'Tab Primeira Fase'!N76</f>
        <v>C. HENRIQUE</v>
      </c>
      <c r="B69" s="1">
        <f>IF('Tab Primeira Fase'!O76&lt;'Tab Primeira Fase'!Q76,0,IF('Tab Primeira Fase'!O76='Tab Primeira Fase'!Q76,1,IF('Tab Primeira Fase'!O76&gt;'Tab Primeira Fase'!Q76,2)))</f>
        <v>0</v>
      </c>
      <c r="C69" s="1" t="str">
        <f>'Tab Primeira Fase'!R76</f>
        <v>JULIANO</v>
      </c>
      <c r="D69" s="1">
        <f>IF('Tab Primeira Fase'!O76&gt;'Tab Primeira Fase'!Q76,0,IF('Tab Primeira Fase'!O76='Tab Primeira Fase'!Q76,1,IF('Tab Primeira Fase'!O76&lt;'Tab Primeira Fase'!Q76,2)))</f>
        <v>2</v>
      </c>
      <c r="E69" s="1">
        <f>IF(ISNUMBER('Tab Primeira Fase'!O76),1,0)</f>
        <v>1</v>
      </c>
      <c r="F69" s="1">
        <f t="shared" si="0"/>
        <v>0</v>
      </c>
      <c r="G69" s="1">
        <f t="shared" si="1"/>
        <v>0</v>
      </c>
      <c r="H69" s="1">
        <f t="shared" si="2"/>
        <v>1</v>
      </c>
      <c r="I69" s="1">
        <f t="shared" si="3"/>
        <v>1</v>
      </c>
      <c r="J69" s="1">
        <f t="shared" si="4"/>
        <v>0</v>
      </c>
      <c r="K69" s="1">
        <f t="shared" si="5"/>
        <v>0</v>
      </c>
      <c r="L69" s="3"/>
      <c r="M69" s="1"/>
      <c r="N69" s="1"/>
      <c r="O69" s="1"/>
      <c r="P69" s="1"/>
      <c r="Q69" s="1"/>
      <c r="R69" s="3"/>
      <c r="S69" s="1"/>
      <c r="T69" s="1"/>
      <c r="U69" s="1"/>
      <c r="V69" s="3"/>
      <c r="W69" s="3"/>
      <c r="X69" s="3"/>
      <c r="Y69" s="3"/>
      <c r="Z69" s="3"/>
      <c r="AA69" s="3"/>
      <c r="AB69" s="3"/>
    </row>
    <row r="70" spans="1:28" ht="12" customHeight="1" x14ac:dyDescent="0.3">
      <c r="A70" s="1" t="str">
        <f>'Tab Primeira Fase'!N77</f>
        <v>ALAN</v>
      </c>
      <c r="B70" s="1">
        <f>IF('Tab Primeira Fase'!O77&lt;'Tab Primeira Fase'!Q77,0,IF('Tab Primeira Fase'!O77='Tab Primeira Fase'!Q77,1,IF('Tab Primeira Fase'!O77&gt;'Tab Primeira Fase'!Q77,2)))</f>
        <v>2</v>
      </c>
      <c r="C70" s="1" t="str">
        <f>'Tab Primeira Fase'!R77</f>
        <v>PAULO CÉSAR</v>
      </c>
      <c r="D70" s="1">
        <f>IF('Tab Primeira Fase'!O77&gt;'Tab Primeira Fase'!Q77,0,IF('Tab Primeira Fase'!O77='Tab Primeira Fase'!Q77,1,IF('Tab Primeira Fase'!O77&lt;'Tab Primeira Fase'!Q77,2)))</f>
        <v>0</v>
      </c>
      <c r="E70" s="1">
        <f>IF(ISNUMBER('Tab Primeira Fase'!O77),1,0)</f>
        <v>1</v>
      </c>
      <c r="F70" s="1">
        <f t="shared" si="0"/>
        <v>1</v>
      </c>
      <c r="G70" s="1">
        <f t="shared" si="1"/>
        <v>0</v>
      </c>
      <c r="H70" s="1">
        <f t="shared" si="2"/>
        <v>0</v>
      </c>
      <c r="I70" s="1">
        <f t="shared" si="3"/>
        <v>0</v>
      </c>
      <c r="J70" s="1">
        <f t="shared" si="4"/>
        <v>0</v>
      </c>
      <c r="K70" s="1">
        <f t="shared" si="5"/>
        <v>1</v>
      </c>
      <c r="L70" s="3"/>
      <c r="M70" s="1"/>
      <c r="N70" s="1"/>
      <c r="O70" s="1"/>
      <c r="P70" s="1"/>
      <c r="Q70" s="1"/>
      <c r="R70" s="3"/>
      <c r="S70" s="1"/>
      <c r="T70" s="1"/>
      <c r="U70" s="1"/>
      <c r="V70" s="3"/>
      <c r="W70" s="3"/>
      <c r="X70" s="3"/>
      <c r="Y70" s="3"/>
      <c r="Z70" s="3"/>
      <c r="AA70" s="3"/>
      <c r="AB70" s="3"/>
    </row>
    <row r="71" spans="1:28" ht="12" customHeight="1" x14ac:dyDescent="0.3">
      <c r="A71" s="1" t="str">
        <f>'Tab Primeira Fase'!N78</f>
        <v>WENDEL</v>
      </c>
      <c r="B71" s="1">
        <f>IF('Tab Primeira Fase'!O78&lt;'Tab Primeira Fase'!Q78,0,IF('Tab Primeira Fase'!O78='Tab Primeira Fase'!Q78,1,IF('Tab Primeira Fase'!O78&gt;'Tab Primeira Fase'!Q78,2)))</f>
        <v>2</v>
      </c>
      <c r="C71" s="1" t="str">
        <f>'Tab Primeira Fase'!R78</f>
        <v>JUNIOR</v>
      </c>
      <c r="D71" s="1">
        <f>IF('Tab Primeira Fase'!O78&gt;'Tab Primeira Fase'!Q78,0,IF('Tab Primeira Fase'!O78='Tab Primeira Fase'!Q78,1,IF('Tab Primeira Fase'!O78&lt;'Tab Primeira Fase'!Q78,2)))</f>
        <v>0</v>
      </c>
      <c r="E71" s="1">
        <f>IF(ISNUMBER('Tab Primeira Fase'!O78),1,0)</f>
        <v>1</v>
      </c>
      <c r="F71" s="1">
        <f t="shared" si="0"/>
        <v>1</v>
      </c>
      <c r="G71" s="1">
        <f t="shared" si="1"/>
        <v>0</v>
      </c>
      <c r="H71" s="1">
        <f t="shared" si="2"/>
        <v>0</v>
      </c>
      <c r="I71" s="1">
        <f t="shared" si="3"/>
        <v>0</v>
      </c>
      <c r="J71" s="1">
        <f t="shared" si="4"/>
        <v>0</v>
      </c>
      <c r="K71" s="1">
        <f t="shared" si="5"/>
        <v>1</v>
      </c>
      <c r="L71" s="3"/>
      <c r="M71" s="1"/>
      <c r="N71" s="1"/>
      <c r="O71" s="1"/>
      <c r="P71" s="1"/>
      <c r="Q71" s="1"/>
      <c r="R71" s="3"/>
      <c r="S71" s="1"/>
      <c r="T71" s="1"/>
      <c r="U71" s="1"/>
      <c r="V71" s="3"/>
      <c r="W71" s="3"/>
      <c r="X71" s="3"/>
      <c r="Y71" s="3"/>
      <c r="Z71" s="3"/>
      <c r="AA71" s="3"/>
      <c r="AB71" s="3"/>
    </row>
    <row r="72" spans="1:28" ht="12" customHeight="1" x14ac:dyDescent="0.3">
      <c r="A72" s="1" t="str">
        <f>'Tab Primeira Fase'!N79</f>
        <v>ALCIDES</v>
      </c>
      <c r="B72" s="1">
        <f>IF('Tab Primeira Fase'!O79&lt;'Tab Primeira Fase'!Q79,0,IF('Tab Primeira Fase'!O79='Tab Primeira Fase'!Q79,1,IF('Tab Primeira Fase'!O79&gt;'Tab Primeira Fase'!Q79,2)))</f>
        <v>1</v>
      </c>
      <c r="C72" s="1" t="str">
        <f>'Tab Primeira Fase'!R79</f>
        <v>TARCÍZIO</v>
      </c>
      <c r="D72" s="1">
        <f>IF('Tab Primeira Fase'!O79&gt;'Tab Primeira Fase'!Q79,0,IF('Tab Primeira Fase'!O79='Tab Primeira Fase'!Q79,1,IF('Tab Primeira Fase'!O79&lt;'Tab Primeira Fase'!Q79,2)))</f>
        <v>1</v>
      </c>
      <c r="E72" s="1">
        <f>IF(ISNUMBER('Tab Primeira Fase'!O79),1,0)</f>
        <v>1</v>
      </c>
      <c r="F72" s="1">
        <f t="shared" si="0"/>
        <v>0</v>
      </c>
      <c r="G72" s="1">
        <f t="shared" si="1"/>
        <v>1</v>
      </c>
      <c r="H72" s="1">
        <f t="shared" si="2"/>
        <v>0</v>
      </c>
      <c r="I72" s="1">
        <f t="shared" si="3"/>
        <v>0</v>
      </c>
      <c r="J72" s="1">
        <f t="shared" si="4"/>
        <v>1</v>
      </c>
      <c r="K72" s="1">
        <f t="shared" si="5"/>
        <v>0</v>
      </c>
      <c r="L72" s="3"/>
      <c r="M72" s="1"/>
      <c r="N72" s="1"/>
      <c r="O72" s="1"/>
      <c r="P72" s="1"/>
      <c r="Q72" s="1"/>
      <c r="R72" s="3"/>
      <c r="S72" s="1"/>
      <c r="T72" s="1"/>
      <c r="U72" s="1"/>
      <c r="V72" s="3"/>
      <c r="W72" s="3"/>
      <c r="X72" s="3"/>
      <c r="Y72" s="3"/>
      <c r="Z72" s="3"/>
      <c r="AA72" s="3"/>
      <c r="AB72" s="3"/>
    </row>
    <row r="73" spans="1:28" ht="12" customHeight="1" x14ac:dyDescent="0.3">
      <c r="A73" s="1" t="str">
        <f>'Tab Primeira Fase'!N80</f>
        <v>CARUSO</v>
      </c>
      <c r="B73" s="1">
        <f>IF('Tab Primeira Fase'!O80&lt;'Tab Primeira Fase'!Q80,0,IF('Tab Primeira Fase'!O80='Tab Primeira Fase'!Q80,1,IF('Tab Primeira Fase'!O80&gt;'Tab Primeira Fase'!Q80,2)))</f>
        <v>2</v>
      </c>
      <c r="C73" s="1" t="str">
        <f>'Tab Primeira Fase'!R80</f>
        <v>M. PORTO</v>
      </c>
      <c r="D73" s="1">
        <f>IF('Tab Primeira Fase'!O80&gt;'Tab Primeira Fase'!Q80,0,IF('Tab Primeira Fase'!O80='Tab Primeira Fase'!Q80,1,IF('Tab Primeira Fase'!O80&lt;'Tab Primeira Fase'!Q80,2)))</f>
        <v>0</v>
      </c>
      <c r="E73" s="1">
        <f>IF(ISNUMBER('Tab Primeira Fase'!O80),1,0)</f>
        <v>1</v>
      </c>
      <c r="F73" s="1">
        <f t="shared" si="0"/>
        <v>1</v>
      </c>
      <c r="G73" s="1">
        <f t="shared" si="1"/>
        <v>0</v>
      </c>
      <c r="H73" s="1">
        <f t="shared" si="2"/>
        <v>0</v>
      </c>
      <c r="I73" s="1">
        <f t="shared" si="3"/>
        <v>0</v>
      </c>
      <c r="J73" s="1">
        <f t="shared" si="4"/>
        <v>0</v>
      </c>
      <c r="K73" s="1">
        <f t="shared" si="5"/>
        <v>1</v>
      </c>
      <c r="L73" s="3"/>
      <c r="M73" s="1"/>
      <c r="N73" s="1"/>
      <c r="O73" s="1"/>
      <c r="P73" s="1"/>
      <c r="Q73" s="1"/>
      <c r="R73" s="3"/>
      <c r="S73" s="1"/>
      <c r="T73" s="1"/>
      <c r="U73" s="1"/>
      <c r="V73" s="3"/>
      <c r="W73" s="3"/>
      <c r="X73" s="3"/>
      <c r="Y73" s="3"/>
      <c r="Z73" s="3"/>
      <c r="AA73" s="3"/>
      <c r="AB73" s="3"/>
    </row>
    <row r="74" spans="1:28" ht="12" customHeight="1" x14ac:dyDescent="0.3">
      <c r="A74" s="1" t="str">
        <f>'Tab Primeira Fase'!N81</f>
        <v>ADOLPHO</v>
      </c>
      <c r="B74" s="1">
        <f>IF('Tab Primeira Fase'!O81&lt;'Tab Primeira Fase'!Q81,0,IF('Tab Primeira Fase'!O81='Tab Primeira Fase'!Q81,1,IF('Tab Primeira Fase'!O81&gt;'Tab Primeira Fase'!Q81,2)))</f>
        <v>2</v>
      </c>
      <c r="C74" s="1" t="str">
        <f>'Tab Primeira Fase'!R81</f>
        <v>RAFAEL PENA</v>
      </c>
      <c r="D74" s="1">
        <f>IF('Tab Primeira Fase'!O81&gt;'Tab Primeira Fase'!Q81,0,IF('Tab Primeira Fase'!O81='Tab Primeira Fase'!Q81,1,IF('Tab Primeira Fase'!O81&lt;'Tab Primeira Fase'!Q81,2)))</f>
        <v>0</v>
      </c>
      <c r="E74" s="1">
        <f>IF(ISNUMBER('Tab Primeira Fase'!O81),1,0)</f>
        <v>1</v>
      </c>
      <c r="F74" s="1">
        <f t="shared" si="0"/>
        <v>1</v>
      </c>
      <c r="G74" s="1">
        <f t="shared" si="1"/>
        <v>0</v>
      </c>
      <c r="H74" s="1">
        <f t="shared" si="2"/>
        <v>0</v>
      </c>
      <c r="I74" s="1">
        <f t="shared" si="3"/>
        <v>0</v>
      </c>
      <c r="J74" s="1">
        <f t="shared" si="4"/>
        <v>0</v>
      </c>
      <c r="K74" s="1">
        <f t="shared" si="5"/>
        <v>1</v>
      </c>
      <c r="L74" s="3"/>
      <c r="M74" s="1"/>
      <c r="N74" s="1"/>
      <c r="O74" s="1"/>
      <c r="P74" s="1"/>
      <c r="Q74" s="1"/>
      <c r="R74" s="3"/>
      <c r="S74" s="1"/>
      <c r="T74" s="1"/>
      <c r="U74" s="1"/>
      <c r="V74" s="3"/>
      <c r="W74" s="3"/>
      <c r="X74" s="3"/>
      <c r="Y74" s="3"/>
      <c r="Z74" s="3"/>
      <c r="AA74" s="3"/>
      <c r="AB74" s="3"/>
    </row>
    <row r="75" spans="1:28" ht="12" customHeight="1" x14ac:dyDescent="0.3">
      <c r="A75" s="1" t="str">
        <f>'Tab Primeira Fase'!N82</f>
        <v>THIAGO</v>
      </c>
      <c r="B75" s="1">
        <f>IF('Tab Primeira Fase'!O82&lt;'Tab Primeira Fase'!Q82,0,IF('Tab Primeira Fase'!O82='Tab Primeira Fase'!Q82,1,IF('Tab Primeira Fase'!O82&gt;'Tab Primeira Fase'!Q82,2)))</f>
        <v>0</v>
      </c>
      <c r="C75" s="1" t="str">
        <f>'Tab Primeira Fase'!R82</f>
        <v>PAULÃO</v>
      </c>
      <c r="D75" s="1">
        <f>IF('Tab Primeira Fase'!O82&gt;'Tab Primeira Fase'!Q82,0,IF('Tab Primeira Fase'!O82='Tab Primeira Fase'!Q82,1,IF('Tab Primeira Fase'!O82&lt;'Tab Primeira Fase'!Q82,2)))</f>
        <v>2</v>
      </c>
      <c r="E75" s="1">
        <f>IF(ISNUMBER('Tab Primeira Fase'!O82),1,0)</f>
        <v>1</v>
      </c>
      <c r="F75" s="1">
        <f t="shared" si="0"/>
        <v>0</v>
      </c>
      <c r="G75" s="1">
        <f t="shared" si="1"/>
        <v>0</v>
      </c>
      <c r="H75" s="1">
        <f t="shared" si="2"/>
        <v>1</v>
      </c>
      <c r="I75" s="1">
        <f t="shared" si="3"/>
        <v>1</v>
      </c>
      <c r="J75" s="1">
        <f t="shared" si="4"/>
        <v>0</v>
      </c>
      <c r="K75" s="1">
        <f t="shared" si="5"/>
        <v>0</v>
      </c>
      <c r="L75" s="3"/>
      <c r="M75" s="1"/>
      <c r="N75" s="1"/>
      <c r="O75" s="1"/>
      <c r="P75" s="1"/>
      <c r="Q75" s="1"/>
      <c r="R75" s="3"/>
      <c r="S75" s="1"/>
      <c r="T75" s="1"/>
      <c r="U75" s="1"/>
      <c r="V75" s="3"/>
      <c r="W75" s="3"/>
      <c r="X75" s="3"/>
      <c r="Y75" s="3"/>
      <c r="Z75" s="3"/>
      <c r="AA75" s="3"/>
      <c r="AB75" s="3"/>
    </row>
    <row r="76" spans="1:28" ht="12" customHeight="1" x14ac:dyDescent="0.3">
      <c r="A76" s="1" t="str">
        <f>'Tab Primeira Fase'!N83</f>
        <v>LORIVAL</v>
      </c>
      <c r="B76" s="1">
        <f>IF('Tab Primeira Fase'!O83&lt;'Tab Primeira Fase'!Q83,0,IF('Tab Primeira Fase'!O83='Tab Primeira Fase'!Q83,1,IF('Tab Primeira Fase'!O83&gt;'Tab Primeira Fase'!Q83,2)))</f>
        <v>2</v>
      </c>
      <c r="C76" s="1" t="str">
        <f>'Tab Primeira Fase'!R83</f>
        <v>LUIZ CLÁUDIO</v>
      </c>
      <c r="D76" s="1">
        <f>IF('Tab Primeira Fase'!O83&gt;'Tab Primeira Fase'!Q83,0,IF('Tab Primeira Fase'!O83='Tab Primeira Fase'!Q83,1,IF('Tab Primeira Fase'!O83&lt;'Tab Primeira Fase'!Q83,2)))</f>
        <v>0</v>
      </c>
      <c r="E76" s="1">
        <f>IF(ISNUMBER('Tab Primeira Fase'!O83),1,0)</f>
        <v>1</v>
      </c>
      <c r="F76" s="1">
        <f t="shared" si="0"/>
        <v>1</v>
      </c>
      <c r="G76" s="1">
        <f t="shared" si="1"/>
        <v>0</v>
      </c>
      <c r="H76" s="1">
        <f t="shared" si="2"/>
        <v>0</v>
      </c>
      <c r="I76" s="1">
        <f t="shared" si="3"/>
        <v>0</v>
      </c>
      <c r="J76" s="1">
        <f t="shared" si="4"/>
        <v>0</v>
      </c>
      <c r="K76" s="1">
        <f t="shared" si="5"/>
        <v>1</v>
      </c>
      <c r="L76" s="3"/>
      <c r="M76" s="1"/>
      <c r="N76" s="1"/>
      <c r="O76" s="1"/>
      <c r="P76" s="1"/>
      <c r="Q76" s="1"/>
      <c r="R76" s="3"/>
      <c r="S76" s="1"/>
      <c r="T76" s="1"/>
      <c r="U76" s="1"/>
      <c r="V76" s="3"/>
      <c r="W76" s="3"/>
      <c r="X76" s="3"/>
      <c r="Y76" s="3"/>
      <c r="Z76" s="3"/>
      <c r="AA76" s="3"/>
      <c r="AB76" s="3"/>
    </row>
    <row r="77" spans="1:28" ht="12" customHeight="1" x14ac:dyDescent="0.3">
      <c r="A77" s="1" t="str">
        <f>'Tab Primeira Fase'!N84</f>
        <v>TONINHO</v>
      </c>
      <c r="B77" s="1">
        <f>IF('Tab Primeira Fase'!O84&lt;'Tab Primeira Fase'!Q84,0,IF('Tab Primeira Fase'!O84='Tab Primeira Fase'!Q84,1,IF('Tab Primeira Fase'!O84&gt;'Tab Primeira Fase'!Q84,2)))</f>
        <v>0</v>
      </c>
      <c r="C77" s="1" t="str">
        <f>'Tab Primeira Fase'!R84</f>
        <v>PIMENTEL</v>
      </c>
      <c r="D77" s="1">
        <f>IF('Tab Primeira Fase'!O84&gt;'Tab Primeira Fase'!Q84,0,IF('Tab Primeira Fase'!O84='Tab Primeira Fase'!Q84,1,IF('Tab Primeira Fase'!O84&lt;'Tab Primeira Fase'!Q84,2)))</f>
        <v>2</v>
      </c>
      <c r="E77" s="1">
        <f>IF(ISNUMBER('Tab Primeira Fase'!O84),1,0)</f>
        <v>1</v>
      </c>
      <c r="F77" s="1">
        <f t="shared" si="0"/>
        <v>0</v>
      </c>
      <c r="G77" s="1">
        <f t="shared" si="1"/>
        <v>0</v>
      </c>
      <c r="H77" s="1">
        <f t="shared" si="2"/>
        <v>1</v>
      </c>
      <c r="I77" s="1">
        <f t="shared" si="3"/>
        <v>1</v>
      </c>
      <c r="J77" s="1">
        <f t="shared" si="4"/>
        <v>0</v>
      </c>
      <c r="K77" s="1">
        <f t="shared" si="5"/>
        <v>0</v>
      </c>
      <c r="L77" s="3"/>
      <c r="M77" s="1"/>
      <c r="N77" s="1"/>
      <c r="O77" s="1"/>
      <c r="P77" s="1"/>
      <c r="Q77" s="1"/>
      <c r="R77" s="3"/>
      <c r="S77" s="1"/>
      <c r="T77" s="1"/>
      <c r="U77" s="1"/>
      <c r="V77" s="3"/>
      <c r="W77" s="3"/>
      <c r="X77" s="3"/>
      <c r="Y77" s="3"/>
      <c r="Z77" s="3"/>
      <c r="AA77" s="3"/>
      <c r="AB77" s="3"/>
    </row>
    <row r="78" spans="1:28" ht="12" customHeight="1" x14ac:dyDescent="0.3">
      <c r="A78" s="1" t="str">
        <f>'Tab Primeira Fase'!N85</f>
        <v>BETO</v>
      </c>
      <c r="B78" s="1">
        <f>IF('Tab Primeira Fase'!O85&lt;'Tab Primeira Fase'!Q85,0,IF('Tab Primeira Fase'!O85='Tab Primeira Fase'!Q85,1,IF('Tab Primeira Fase'!O85&gt;'Tab Primeira Fase'!Q85,2)))</f>
        <v>2</v>
      </c>
      <c r="C78" s="1" t="str">
        <f>'Tab Primeira Fase'!R85</f>
        <v>MOTTA</v>
      </c>
      <c r="D78" s="1">
        <f>IF('Tab Primeira Fase'!O85&gt;'Tab Primeira Fase'!Q85,0,IF('Tab Primeira Fase'!O85='Tab Primeira Fase'!Q85,1,IF('Tab Primeira Fase'!O85&lt;'Tab Primeira Fase'!Q85,2)))</f>
        <v>0</v>
      </c>
      <c r="E78" s="1">
        <f>IF(ISNUMBER('Tab Primeira Fase'!O85),1,0)</f>
        <v>1</v>
      </c>
      <c r="F78" s="1">
        <f t="shared" si="0"/>
        <v>1</v>
      </c>
      <c r="G78" s="1">
        <f t="shared" si="1"/>
        <v>0</v>
      </c>
      <c r="H78" s="1">
        <f t="shared" si="2"/>
        <v>0</v>
      </c>
      <c r="I78" s="1">
        <f t="shared" si="3"/>
        <v>0</v>
      </c>
      <c r="J78" s="1">
        <f t="shared" si="4"/>
        <v>0</v>
      </c>
      <c r="K78" s="1">
        <f t="shared" si="5"/>
        <v>1</v>
      </c>
      <c r="L78" s="3"/>
      <c r="M78" s="1"/>
      <c r="N78" s="1"/>
      <c r="O78" s="1"/>
      <c r="P78" s="1"/>
      <c r="Q78" s="1"/>
      <c r="R78" s="3"/>
      <c r="S78" s="1"/>
      <c r="T78" s="1"/>
      <c r="U78" s="1"/>
      <c r="V78" s="3"/>
      <c r="W78" s="3"/>
      <c r="X78" s="3"/>
      <c r="Y78" s="3"/>
      <c r="Z78" s="3"/>
      <c r="AA78" s="3"/>
      <c r="AB78" s="3"/>
    </row>
    <row r="79" spans="1:28" ht="12" customHeight="1" x14ac:dyDescent="0.3">
      <c r="A79" s="1" t="str">
        <f>'Tab Primeira Fase'!N86</f>
        <v>ANDRÉ</v>
      </c>
      <c r="B79" s="1">
        <f>IF('Tab Primeira Fase'!O86&lt;'Tab Primeira Fase'!Q86,0,IF('Tab Primeira Fase'!O86='Tab Primeira Fase'!Q86,1,IF('Tab Primeira Fase'!O86&gt;'Tab Primeira Fase'!Q86,2)))</f>
        <v>1</v>
      </c>
      <c r="C79" s="1" t="str">
        <f>'Tab Primeira Fase'!R86</f>
        <v>DUGUET</v>
      </c>
      <c r="D79" s="1">
        <f>IF('Tab Primeira Fase'!O86&gt;'Tab Primeira Fase'!Q86,0,IF('Tab Primeira Fase'!O86='Tab Primeira Fase'!Q86,1,IF('Tab Primeira Fase'!O86&lt;'Tab Primeira Fase'!Q86,2)))</f>
        <v>1</v>
      </c>
      <c r="E79" s="1">
        <f>IF(ISNUMBER('Tab Primeira Fase'!O86),1,0)</f>
        <v>1</v>
      </c>
      <c r="F79" s="1">
        <f t="shared" si="0"/>
        <v>0</v>
      </c>
      <c r="G79" s="1">
        <f t="shared" si="1"/>
        <v>1</v>
      </c>
      <c r="H79" s="1">
        <f t="shared" si="2"/>
        <v>0</v>
      </c>
      <c r="I79" s="1">
        <f t="shared" si="3"/>
        <v>0</v>
      </c>
      <c r="J79" s="1">
        <f t="shared" si="4"/>
        <v>1</v>
      </c>
      <c r="K79" s="1">
        <f t="shared" si="5"/>
        <v>0</v>
      </c>
      <c r="L79" s="3"/>
      <c r="M79" s="1"/>
      <c r="N79" s="1"/>
      <c r="O79" s="1"/>
      <c r="P79" s="1"/>
      <c r="Q79" s="1"/>
      <c r="R79" s="3"/>
      <c r="S79" s="1"/>
      <c r="T79" s="1"/>
      <c r="U79" s="1"/>
      <c r="V79" s="3"/>
      <c r="W79" s="3"/>
      <c r="X79" s="3"/>
      <c r="Y79" s="3"/>
      <c r="Z79" s="3"/>
      <c r="AA79" s="3"/>
      <c r="AB79" s="3"/>
    </row>
    <row r="80" spans="1:28" ht="12" customHeight="1" x14ac:dyDescent="0.3">
      <c r="A80" s="1" t="str">
        <f>'Tab Primeira Fase'!N87</f>
        <v>FRANCISCO</v>
      </c>
      <c r="B80" s="1">
        <f>IF('Tab Primeira Fase'!O87&lt;'Tab Primeira Fase'!Q87,0,IF('Tab Primeira Fase'!O87='Tab Primeira Fase'!Q87,1,IF('Tab Primeira Fase'!O87&gt;'Tab Primeira Fase'!Q87,2)))</f>
        <v>1</v>
      </c>
      <c r="C80" s="1" t="str">
        <f>'Tab Primeira Fase'!R87</f>
        <v>LUIZ GOMES</v>
      </c>
      <c r="D80" s="1">
        <f>IF('Tab Primeira Fase'!O87&gt;'Tab Primeira Fase'!Q87,0,IF('Tab Primeira Fase'!O87='Tab Primeira Fase'!Q87,1,IF('Tab Primeira Fase'!O87&lt;'Tab Primeira Fase'!Q87,2)))</f>
        <v>1</v>
      </c>
      <c r="E80" s="1">
        <f>IF(ISNUMBER('Tab Primeira Fase'!O87),1,0)</f>
        <v>1</v>
      </c>
      <c r="F80" s="1">
        <f t="shared" si="0"/>
        <v>0</v>
      </c>
      <c r="G80" s="1">
        <f t="shared" si="1"/>
        <v>1</v>
      </c>
      <c r="H80" s="1">
        <f t="shared" si="2"/>
        <v>0</v>
      </c>
      <c r="I80" s="1">
        <f t="shared" si="3"/>
        <v>0</v>
      </c>
      <c r="J80" s="1">
        <f t="shared" si="4"/>
        <v>1</v>
      </c>
      <c r="K80" s="1">
        <f t="shared" si="5"/>
        <v>0</v>
      </c>
      <c r="L80" s="3"/>
      <c r="M80" s="1"/>
      <c r="N80" s="1"/>
      <c r="O80" s="1"/>
      <c r="P80" s="1"/>
      <c r="Q80" s="1"/>
      <c r="R80" s="3"/>
      <c r="S80" s="1"/>
      <c r="T80" s="1"/>
      <c r="U80" s="1"/>
      <c r="V80" s="3"/>
      <c r="W80" s="3"/>
      <c r="X80" s="3"/>
      <c r="Y80" s="3"/>
      <c r="Z80" s="3"/>
      <c r="AA80" s="3"/>
      <c r="AB80" s="3"/>
    </row>
    <row r="81" spans="1:28" ht="12" customHeight="1" x14ac:dyDescent="0.3">
      <c r="A81" s="1" t="str">
        <f>'Tab Primeira Fase'!N88</f>
        <v>ELINTO</v>
      </c>
      <c r="B81" s="1">
        <f>IF('Tab Primeira Fase'!O88&lt;'Tab Primeira Fase'!Q88,0,IF('Tab Primeira Fase'!O88='Tab Primeira Fase'!Q88,1,IF('Tab Primeira Fase'!O88&gt;'Tab Primeira Fase'!Q88,2)))</f>
        <v>2</v>
      </c>
      <c r="C81" s="1" t="str">
        <f>'Tab Primeira Fase'!R88</f>
        <v>ZÉ RICARDO</v>
      </c>
      <c r="D81" s="1">
        <f>IF('Tab Primeira Fase'!O88&gt;'Tab Primeira Fase'!Q88,0,IF('Tab Primeira Fase'!O88='Tab Primeira Fase'!Q88,1,IF('Tab Primeira Fase'!O88&lt;'Tab Primeira Fase'!Q88,2)))</f>
        <v>0</v>
      </c>
      <c r="E81" s="1">
        <f>IF(ISNUMBER('Tab Primeira Fase'!O88),1,0)</f>
        <v>1</v>
      </c>
      <c r="F81" s="1">
        <f t="shared" si="0"/>
        <v>1</v>
      </c>
      <c r="G81" s="1">
        <f t="shared" si="1"/>
        <v>0</v>
      </c>
      <c r="H81" s="1">
        <f t="shared" si="2"/>
        <v>0</v>
      </c>
      <c r="I81" s="1">
        <f t="shared" si="3"/>
        <v>0</v>
      </c>
      <c r="J81" s="1">
        <f t="shared" si="4"/>
        <v>0</v>
      </c>
      <c r="K81" s="1">
        <f t="shared" si="5"/>
        <v>1</v>
      </c>
      <c r="L81" s="3"/>
      <c r="M81" s="1"/>
      <c r="N81" s="1"/>
      <c r="O81" s="1"/>
      <c r="P81" s="1"/>
      <c r="Q81" s="1"/>
      <c r="R81" s="3"/>
      <c r="S81" s="1"/>
      <c r="T81" s="1"/>
      <c r="U81" s="1"/>
      <c r="V81" s="3"/>
      <c r="W81" s="3"/>
      <c r="X81" s="3"/>
      <c r="Y81" s="3"/>
      <c r="Z81" s="3"/>
      <c r="AA81" s="3"/>
      <c r="AB81" s="3"/>
    </row>
    <row r="82" spans="1:28" ht="12" customHeight="1" x14ac:dyDescent="0.3">
      <c r="A82" s="1" t="str">
        <f>'Tab Primeira Fase'!N89</f>
        <v>JEAN</v>
      </c>
      <c r="B82" s="1">
        <f>IF('Tab Primeira Fase'!O89&lt;'Tab Primeira Fase'!Q89,0,IF('Tab Primeira Fase'!O89='Tab Primeira Fase'!Q89,1,IF('Tab Primeira Fase'!O89&gt;'Tab Primeira Fase'!Q89,2)))</f>
        <v>2</v>
      </c>
      <c r="C82" s="1" t="str">
        <f>'Tab Primeira Fase'!R89</f>
        <v>ROBERTO</v>
      </c>
      <c r="D82" s="1">
        <f>IF('Tab Primeira Fase'!O89&gt;'Tab Primeira Fase'!Q89,0,IF('Tab Primeira Fase'!O89='Tab Primeira Fase'!Q89,1,IF('Tab Primeira Fase'!O89&lt;'Tab Primeira Fase'!Q89,2)))</f>
        <v>0</v>
      </c>
      <c r="E82" s="1">
        <f>IF(ISNUMBER('Tab Primeira Fase'!O89),1,0)</f>
        <v>1</v>
      </c>
      <c r="F82" s="1">
        <f t="shared" si="0"/>
        <v>1</v>
      </c>
      <c r="G82" s="1">
        <f t="shared" si="1"/>
        <v>0</v>
      </c>
      <c r="H82" s="1">
        <f t="shared" si="2"/>
        <v>0</v>
      </c>
      <c r="I82" s="1">
        <f t="shared" si="3"/>
        <v>0</v>
      </c>
      <c r="J82" s="1">
        <f t="shared" si="4"/>
        <v>0</v>
      </c>
      <c r="K82" s="1">
        <f t="shared" si="5"/>
        <v>1</v>
      </c>
      <c r="L82" s="3"/>
      <c r="M82" s="1"/>
      <c r="N82" s="1"/>
      <c r="O82" s="1"/>
      <c r="P82" s="1"/>
      <c r="Q82" s="1"/>
      <c r="R82" s="3"/>
      <c r="S82" s="1"/>
      <c r="T82" s="1"/>
      <c r="U82" s="1"/>
      <c r="V82" s="3"/>
      <c r="W82" s="3"/>
      <c r="X82" s="3"/>
      <c r="Y82" s="3"/>
      <c r="Z82" s="3"/>
      <c r="AA82" s="3"/>
      <c r="AB82" s="3"/>
    </row>
    <row r="83" spans="1:28" ht="12" customHeight="1" x14ac:dyDescent="0.3">
      <c r="A83" s="1" t="str">
        <f>'Tab Primeira Fase'!N90</f>
        <v>MARQUINHO</v>
      </c>
      <c r="B83" s="1">
        <f>IF('Tab Primeira Fase'!O90&lt;'Tab Primeira Fase'!Q90,0,IF('Tab Primeira Fase'!O90='Tab Primeira Fase'!Q90,1,IF('Tab Primeira Fase'!O90&gt;'Tab Primeira Fase'!Q90,2)))</f>
        <v>0</v>
      </c>
      <c r="C83" s="1" t="str">
        <f>'Tab Primeira Fase'!R90</f>
        <v>MARCUS</v>
      </c>
      <c r="D83" s="1">
        <f>IF('Tab Primeira Fase'!O90&gt;'Tab Primeira Fase'!Q90,0,IF('Tab Primeira Fase'!O90='Tab Primeira Fase'!Q90,1,IF('Tab Primeira Fase'!O90&lt;'Tab Primeira Fase'!Q90,2)))</f>
        <v>2</v>
      </c>
      <c r="E83" s="1">
        <f>IF(ISNUMBER('Tab Primeira Fase'!O90),1,0)</f>
        <v>1</v>
      </c>
      <c r="F83" s="1">
        <f t="shared" si="0"/>
        <v>0</v>
      </c>
      <c r="G83" s="1">
        <f t="shared" si="1"/>
        <v>0</v>
      </c>
      <c r="H83" s="1">
        <f t="shared" si="2"/>
        <v>1</v>
      </c>
      <c r="I83" s="1">
        <f t="shared" si="3"/>
        <v>1</v>
      </c>
      <c r="J83" s="1">
        <f t="shared" si="4"/>
        <v>0</v>
      </c>
      <c r="K83" s="1">
        <f t="shared" si="5"/>
        <v>0</v>
      </c>
      <c r="L83" s="3"/>
      <c r="M83" s="1"/>
      <c r="N83" s="1"/>
      <c r="O83" s="1"/>
      <c r="P83" s="1"/>
      <c r="Q83" s="1"/>
      <c r="R83" s="3"/>
      <c r="S83" s="1"/>
      <c r="T83" s="1"/>
      <c r="U83" s="1"/>
      <c r="V83" s="3"/>
      <c r="W83" s="3"/>
      <c r="X83" s="3"/>
      <c r="Y83" s="3"/>
      <c r="Z83" s="3"/>
      <c r="AA83" s="3"/>
      <c r="AB83" s="3"/>
    </row>
    <row r="84" spans="1:28" ht="12" customHeight="1" x14ac:dyDescent="0.3">
      <c r="A84" s="1" t="str">
        <f>'Tab Primeira Fase'!N91</f>
        <v>ALBERTO</v>
      </c>
      <c r="B84" s="1">
        <f>IF('Tab Primeira Fase'!O91&lt;'Tab Primeira Fase'!Q91,0,IF('Tab Primeira Fase'!O91='Tab Primeira Fase'!Q91,1,IF('Tab Primeira Fase'!O91&gt;'Tab Primeira Fase'!Q91,2)))</f>
        <v>1</v>
      </c>
      <c r="C84" s="1" t="str">
        <f>'Tab Primeira Fase'!R91</f>
        <v>M. FERREIRA</v>
      </c>
      <c r="D84" s="1">
        <f>IF('Tab Primeira Fase'!O91&gt;'Tab Primeira Fase'!Q91,0,IF('Tab Primeira Fase'!O91='Tab Primeira Fase'!Q91,1,IF('Tab Primeira Fase'!O91&lt;'Tab Primeira Fase'!Q91,2)))</f>
        <v>1</v>
      </c>
      <c r="E84" s="1">
        <f>IF(ISNUMBER('Tab Primeira Fase'!O91),1,0)</f>
        <v>1</v>
      </c>
      <c r="F84" s="1">
        <f t="shared" si="0"/>
        <v>0</v>
      </c>
      <c r="G84" s="1">
        <f t="shared" si="1"/>
        <v>1</v>
      </c>
      <c r="H84" s="1">
        <f t="shared" si="2"/>
        <v>0</v>
      </c>
      <c r="I84" s="1">
        <f t="shared" si="3"/>
        <v>0</v>
      </c>
      <c r="J84" s="1">
        <f t="shared" si="4"/>
        <v>1</v>
      </c>
      <c r="K84" s="1">
        <f t="shared" si="5"/>
        <v>0</v>
      </c>
      <c r="L84" s="3"/>
      <c r="M84" s="1"/>
      <c r="N84" s="1"/>
      <c r="O84" s="1"/>
      <c r="P84" s="1"/>
      <c r="Q84" s="1"/>
      <c r="R84" s="3"/>
      <c r="S84" s="1"/>
      <c r="T84" s="1"/>
      <c r="U84" s="1"/>
      <c r="V84" s="3"/>
      <c r="W84" s="3"/>
      <c r="X84" s="3"/>
      <c r="Y84" s="3"/>
      <c r="Z84" s="3"/>
      <c r="AA84" s="3"/>
      <c r="AB84" s="3"/>
    </row>
    <row r="85" spans="1:28" ht="12" customHeight="1" x14ac:dyDescent="0.3">
      <c r="A85" s="1" t="str">
        <f>'Tab Primeira Fase'!N92</f>
        <v>M. SILVA</v>
      </c>
      <c r="B85" s="1">
        <f>IF('Tab Primeira Fase'!O92&lt;'Tab Primeira Fase'!Q92,0,IF('Tab Primeira Fase'!O92='Tab Primeira Fase'!Q92,1,IF('Tab Primeira Fase'!O92&gt;'Tab Primeira Fase'!Q92,2)))</f>
        <v>0</v>
      </c>
      <c r="C85" s="1" t="str">
        <f>'Tab Primeira Fase'!R92</f>
        <v>C. HENRIQUE</v>
      </c>
      <c r="D85" s="1">
        <f>IF('Tab Primeira Fase'!O92&gt;'Tab Primeira Fase'!Q92,0,IF('Tab Primeira Fase'!O92='Tab Primeira Fase'!Q92,1,IF('Tab Primeira Fase'!O92&lt;'Tab Primeira Fase'!Q92,2)))</f>
        <v>2</v>
      </c>
      <c r="E85" s="1">
        <f>IF(ISNUMBER('Tab Primeira Fase'!O92),1,0)</f>
        <v>1</v>
      </c>
      <c r="F85" s="1">
        <f t="shared" si="0"/>
        <v>0</v>
      </c>
      <c r="G85" s="1">
        <f t="shared" si="1"/>
        <v>0</v>
      </c>
      <c r="H85" s="1">
        <f t="shared" si="2"/>
        <v>1</v>
      </c>
      <c r="I85" s="1">
        <f t="shared" si="3"/>
        <v>1</v>
      </c>
      <c r="J85" s="1">
        <f t="shared" si="4"/>
        <v>0</v>
      </c>
      <c r="K85" s="1">
        <f t="shared" si="5"/>
        <v>0</v>
      </c>
      <c r="L85" s="3"/>
      <c r="M85" s="1"/>
      <c r="N85" s="1"/>
      <c r="O85" s="1"/>
      <c r="P85" s="1"/>
      <c r="Q85" s="1"/>
      <c r="R85" s="3"/>
      <c r="S85" s="1"/>
      <c r="T85" s="1"/>
      <c r="U85" s="1"/>
      <c r="V85" s="3"/>
      <c r="W85" s="3"/>
      <c r="X85" s="3"/>
      <c r="Y85" s="3"/>
      <c r="Z85" s="3"/>
      <c r="AA85" s="3"/>
      <c r="AB85" s="3"/>
    </row>
    <row r="86" spans="1:28" ht="12" customHeight="1" x14ac:dyDescent="0.3">
      <c r="A86" s="1" t="str">
        <f>'Tab Primeira Fase'!N93</f>
        <v>JULIANO</v>
      </c>
      <c r="B86" s="1">
        <f>IF('Tab Primeira Fase'!O93&lt;'Tab Primeira Fase'!Q93,0,IF('Tab Primeira Fase'!O93='Tab Primeira Fase'!Q93,1,IF('Tab Primeira Fase'!O93&gt;'Tab Primeira Fase'!Q93,2)))</f>
        <v>2</v>
      </c>
      <c r="C86" s="1" t="str">
        <f>'Tab Primeira Fase'!R93</f>
        <v>FARNEZE</v>
      </c>
      <c r="D86" s="1">
        <f>IF('Tab Primeira Fase'!O93&gt;'Tab Primeira Fase'!Q93,0,IF('Tab Primeira Fase'!O93='Tab Primeira Fase'!Q93,1,IF('Tab Primeira Fase'!O93&lt;'Tab Primeira Fase'!Q93,2)))</f>
        <v>0</v>
      </c>
      <c r="E86" s="1">
        <f>IF(ISNUMBER('Tab Primeira Fase'!O93),1,0)</f>
        <v>1</v>
      </c>
      <c r="F86" s="1">
        <f t="shared" si="0"/>
        <v>1</v>
      </c>
      <c r="G86" s="1">
        <f t="shared" si="1"/>
        <v>0</v>
      </c>
      <c r="H86" s="1">
        <f t="shared" si="2"/>
        <v>0</v>
      </c>
      <c r="I86" s="1">
        <f t="shared" si="3"/>
        <v>0</v>
      </c>
      <c r="J86" s="1">
        <f t="shared" si="4"/>
        <v>0</v>
      </c>
      <c r="K86" s="1">
        <f t="shared" si="5"/>
        <v>1</v>
      </c>
      <c r="L86" s="3"/>
      <c r="M86" s="1"/>
      <c r="N86" s="1"/>
      <c r="O86" s="1"/>
      <c r="P86" s="1"/>
      <c r="Q86" s="1"/>
      <c r="R86" s="3"/>
      <c r="S86" s="1"/>
      <c r="T86" s="1"/>
      <c r="U86" s="1"/>
      <c r="V86" s="3"/>
      <c r="W86" s="3"/>
      <c r="X86" s="3"/>
      <c r="Y86" s="3"/>
      <c r="Z86" s="3"/>
      <c r="AA86" s="3"/>
      <c r="AB86" s="3"/>
    </row>
    <row r="87" spans="1:28" ht="12" customHeight="1" x14ac:dyDescent="0.3">
      <c r="A87" s="1">
        <f>'Tab Primeira Fase'!N94</f>
        <v>0</v>
      </c>
      <c r="B87" s="1">
        <f>IF('Tab Primeira Fase'!O94&lt;'Tab Primeira Fase'!Q94,0,IF('Tab Primeira Fase'!O94='Tab Primeira Fase'!Q94,1,IF('Tab Primeira Fase'!O94&gt;'Tab Primeira Fase'!Q94,2)))</f>
        <v>1</v>
      </c>
      <c r="C87" s="1">
        <f>'Tab Primeira Fase'!R94</f>
        <v>0</v>
      </c>
      <c r="D87" s="1">
        <f>IF('Tab Primeira Fase'!O94&gt;'Tab Primeira Fase'!Q94,0,IF('Tab Primeira Fase'!O94='Tab Primeira Fase'!Q94,1,IF('Tab Primeira Fase'!O94&lt;'Tab Primeira Fase'!Q94,2)))</f>
        <v>1</v>
      </c>
      <c r="E87" s="1">
        <f>IF(ISNUMBER('Tab Primeira Fase'!O94),1,0)</f>
        <v>0</v>
      </c>
      <c r="F87" s="1">
        <f t="shared" si="0"/>
        <v>0</v>
      </c>
      <c r="G87" s="1">
        <f t="shared" si="1"/>
        <v>0</v>
      </c>
      <c r="H87" s="1">
        <f t="shared" si="2"/>
        <v>0</v>
      </c>
      <c r="I87" s="1">
        <f t="shared" si="3"/>
        <v>0</v>
      </c>
      <c r="J87" s="1">
        <f t="shared" si="4"/>
        <v>0</v>
      </c>
      <c r="K87" s="1">
        <f t="shared" si="5"/>
        <v>0</v>
      </c>
      <c r="L87" s="3"/>
      <c r="M87" s="1"/>
      <c r="N87" s="1"/>
      <c r="O87" s="1"/>
      <c r="P87" s="1"/>
      <c r="Q87" s="1"/>
      <c r="R87" s="3"/>
      <c r="S87" s="1"/>
      <c r="T87" s="1"/>
      <c r="U87" s="1"/>
      <c r="V87" s="3"/>
      <c r="W87" s="3"/>
      <c r="X87" s="3"/>
      <c r="Y87" s="3"/>
      <c r="Z87" s="3"/>
      <c r="AA87" s="3"/>
      <c r="AB87" s="3"/>
    </row>
    <row r="88" spans="1:28" ht="12" customHeight="1" x14ac:dyDescent="0.3">
      <c r="A88" s="1" t="str">
        <f>'Tab Primeira Fase'!N95</f>
        <v>ALCIDES</v>
      </c>
      <c r="B88" s="1">
        <f>IF('Tab Primeira Fase'!O95&lt;'Tab Primeira Fase'!Q95,0,IF('Tab Primeira Fase'!O95='Tab Primeira Fase'!Q95,1,IF('Tab Primeira Fase'!O95&gt;'Tab Primeira Fase'!Q95,2)))</f>
        <v>1</v>
      </c>
      <c r="C88" s="1" t="str">
        <f>'Tab Primeira Fase'!R95</f>
        <v>WENDEL</v>
      </c>
      <c r="D88" s="1">
        <f>IF('Tab Primeira Fase'!O95&gt;'Tab Primeira Fase'!Q95,0,IF('Tab Primeira Fase'!O95='Tab Primeira Fase'!Q95,1,IF('Tab Primeira Fase'!O95&lt;'Tab Primeira Fase'!Q95,2)))</f>
        <v>1</v>
      </c>
      <c r="E88" s="1">
        <f>IF(ISNUMBER('Tab Primeira Fase'!O95),1,0)</f>
        <v>1</v>
      </c>
      <c r="F88" s="1">
        <f t="shared" si="0"/>
        <v>0</v>
      </c>
      <c r="G88" s="1">
        <f t="shared" si="1"/>
        <v>1</v>
      </c>
      <c r="H88" s="1">
        <f t="shared" si="2"/>
        <v>0</v>
      </c>
      <c r="I88" s="1">
        <f t="shared" si="3"/>
        <v>0</v>
      </c>
      <c r="J88" s="1">
        <f t="shared" si="4"/>
        <v>1</v>
      </c>
      <c r="K88" s="1">
        <f t="shared" si="5"/>
        <v>0</v>
      </c>
      <c r="L88" s="3"/>
      <c r="M88" s="1"/>
      <c r="N88" s="1"/>
      <c r="O88" s="1"/>
      <c r="P88" s="1"/>
      <c r="Q88" s="1"/>
      <c r="R88" s="3"/>
      <c r="S88" s="1"/>
      <c r="T88" s="1"/>
      <c r="U88" s="1"/>
      <c r="V88" s="3"/>
      <c r="W88" s="3"/>
      <c r="X88" s="3"/>
      <c r="Y88" s="3"/>
      <c r="Z88" s="3"/>
      <c r="AA88" s="3"/>
      <c r="AB88" s="3"/>
    </row>
    <row r="89" spans="1:28" ht="12" customHeight="1" x14ac:dyDescent="0.3">
      <c r="A89" s="1" t="str">
        <f>'Tab Primeira Fase'!N96</f>
        <v>TARCÍZIO</v>
      </c>
      <c r="B89" s="1">
        <f>IF('Tab Primeira Fase'!O96&lt;'Tab Primeira Fase'!Q96,0,IF('Tab Primeira Fase'!O96='Tab Primeira Fase'!Q96,1,IF('Tab Primeira Fase'!O96&gt;'Tab Primeira Fase'!Q96,2)))</f>
        <v>2</v>
      </c>
      <c r="C89" s="1" t="str">
        <f>'Tab Primeira Fase'!R96</f>
        <v>ALAN</v>
      </c>
      <c r="D89" s="1">
        <f>IF('Tab Primeira Fase'!O96&gt;'Tab Primeira Fase'!Q96,0,IF('Tab Primeira Fase'!O96='Tab Primeira Fase'!Q96,1,IF('Tab Primeira Fase'!O96&lt;'Tab Primeira Fase'!Q96,2)))</f>
        <v>0</v>
      </c>
      <c r="E89" s="1">
        <f>IF(ISNUMBER('Tab Primeira Fase'!O96),1,0)</f>
        <v>1</v>
      </c>
      <c r="F89" s="1">
        <f t="shared" si="0"/>
        <v>1</v>
      </c>
      <c r="G89" s="1">
        <f t="shared" si="1"/>
        <v>0</v>
      </c>
      <c r="H89" s="1">
        <f t="shared" si="2"/>
        <v>0</v>
      </c>
      <c r="I89" s="1">
        <f t="shared" si="3"/>
        <v>0</v>
      </c>
      <c r="J89" s="1">
        <f t="shared" si="4"/>
        <v>0</v>
      </c>
      <c r="K89" s="1">
        <f t="shared" si="5"/>
        <v>1</v>
      </c>
      <c r="L89" s="3"/>
      <c r="M89" s="1"/>
      <c r="N89" s="1"/>
      <c r="O89" s="1"/>
      <c r="P89" s="1"/>
      <c r="Q89" s="1"/>
      <c r="R89" s="3"/>
      <c r="S89" s="1"/>
      <c r="T89" s="1"/>
      <c r="U89" s="1"/>
      <c r="V89" s="3"/>
      <c r="W89" s="3"/>
      <c r="X89" s="3"/>
      <c r="Y89" s="3"/>
      <c r="Z89" s="3"/>
      <c r="AA89" s="3"/>
      <c r="AB89" s="3"/>
    </row>
    <row r="90" spans="1:28" ht="12" customHeight="1" x14ac:dyDescent="0.3">
      <c r="A90" s="1" t="str">
        <f>'Tab Primeira Fase'!N97</f>
        <v>PAULO CÉSAR</v>
      </c>
      <c r="B90" s="1">
        <f>IF('Tab Primeira Fase'!O97&lt;'Tab Primeira Fase'!Q97,0,IF('Tab Primeira Fase'!O97='Tab Primeira Fase'!Q97,1,IF('Tab Primeira Fase'!O97&gt;'Tab Primeira Fase'!Q97,2)))</f>
        <v>0</v>
      </c>
      <c r="C90" s="1" t="str">
        <f>'Tab Primeira Fase'!R97</f>
        <v>JUNIOR</v>
      </c>
      <c r="D90" s="1">
        <f>IF('Tab Primeira Fase'!O97&gt;'Tab Primeira Fase'!Q97,0,IF('Tab Primeira Fase'!O97='Tab Primeira Fase'!Q97,1,IF('Tab Primeira Fase'!O97&lt;'Tab Primeira Fase'!Q97,2)))</f>
        <v>2</v>
      </c>
      <c r="E90" s="1">
        <f>IF(ISNUMBER('Tab Primeira Fase'!O97),1,0)</f>
        <v>1</v>
      </c>
      <c r="F90" s="1">
        <f t="shared" si="0"/>
        <v>0</v>
      </c>
      <c r="G90" s="1">
        <f t="shared" si="1"/>
        <v>0</v>
      </c>
      <c r="H90" s="1">
        <f t="shared" si="2"/>
        <v>1</v>
      </c>
      <c r="I90" s="1">
        <f t="shared" si="3"/>
        <v>1</v>
      </c>
      <c r="J90" s="1">
        <f t="shared" si="4"/>
        <v>0</v>
      </c>
      <c r="K90" s="1">
        <f t="shared" si="5"/>
        <v>0</v>
      </c>
      <c r="L90" s="3"/>
      <c r="M90" s="1"/>
      <c r="N90" s="1"/>
      <c r="O90" s="1"/>
      <c r="P90" s="1"/>
      <c r="Q90" s="1"/>
      <c r="R90" s="3"/>
      <c r="S90" s="1"/>
      <c r="T90" s="1"/>
      <c r="U90" s="1"/>
      <c r="V90" s="3"/>
      <c r="W90" s="3"/>
      <c r="X90" s="3"/>
      <c r="Y90" s="3"/>
      <c r="Z90" s="3"/>
      <c r="AA90" s="3"/>
      <c r="AB90" s="3"/>
    </row>
    <row r="91" spans="1:28" ht="12" customHeight="1" x14ac:dyDescent="0.3">
      <c r="A91" s="1" t="str">
        <f>'Tab Primeira Fase'!N98</f>
        <v>RAFAEL PENA</v>
      </c>
      <c r="B91" s="1">
        <f>IF('Tab Primeira Fase'!O98&lt;'Tab Primeira Fase'!Q98,0,IF('Tab Primeira Fase'!O98='Tab Primeira Fase'!Q98,1,IF('Tab Primeira Fase'!O98&gt;'Tab Primeira Fase'!Q98,2)))</f>
        <v>2</v>
      </c>
      <c r="C91" s="1" t="str">
        <f>'Tab Primeira Fase'!R98</f>
        <v>THIAGO</v>
      </c>
      <c r="D91" s="1">
        <f>IF('Tab Primeira Fase'!O98&gt;'Tab Primeira Fase'!Q98,0,IF('Tab Primeira Fase'!O98='Tab Primeira Fase'!Q98,1,IF('Tab Primeira Fase'!O98&lt;'Tab Primeira Fase'!Q98,2)))</f>
        <v>0</v>
      </c>
      <c r="E91" s="1">
        <f>IF(ISNUMBER('Tab Primeira Fase'!O98),1,0)</f>
        <v>1</v>
      </c>
      <c r="F91" s="1">
        <f t="shared" si="0"/>
        <v>1</v>
      </c>
      <c r="G91" s="1">
        <f t="shared" si="1"/>
        <v>0</v>
      </c>
      <c r="H91" s="1">
        <f t="shared" si="2"/>
        <v>0</v>
      </c>
      <c r="I91" s="1">
        <f t="shared" si="3"/>
        <v>0</v>
      </c>
      <c r="J91" s="1">
        <f t="shared" si="4"/>
        <v>0</v>
      </c>
      <c r="K91" s="1">
        <f t="shared" si="5"/>
        <v>1</v>
      </c>
      <c r="L91" s="3"/>
      <c r="M91" s="1"/>
      <c r="N91" s="1"/>
      <c r="O91" s="1"/>
      <c r="P91" s="1"/>
      <c r="Q91" s="1"/>
      <c r="R91" s="3"/>
      <c r="S91" s="1"/>
      <c r="T91" s="1"/>
      <c r="U91" s="1"/>
      <c r="V91" s="3"/>
      <c r="W91" s="3"/>
      <c r="X91" s="3"/>
      <c r="Y91" s="3"/>
      <c r="Z91" s="3"/>
      <c r="AA91" s="3"/>
      <c r="AB91" s="3"/>
    </row>
    <row r="92" spans="1:28" ht="12" customHeight="1" x14ac:dyDescent="0.3">
      <c r="A92" s="1" t="str">
        <f>'Tab Primeira Fase'!N99</f>
        <v>M. PORTO</v>
      </c>
      <c r="B92" s="1">
        <f>IF('Tab Primeira Fase'!O99&lt;'Tab Primeira Fase'!Q99,0,IF('Tab Primeira Fase'!O99='Tab Primeira Fase'!Q99,1,IF('Tab Primeira Fase'!O99&gt;'Tab Primeira Fase'!Q99,2)))</f>
        <v>1</v>
      </c>
      <c r="C92" s="1" t="str">
        <f>'Tab Primeira Fase'!R99</f>
        <v>ADOLPHO</v>
      </c>
      <c r="D92" s="1">
        <f>IF('Tab Primeira Fase'!O99&gt;'Tab Primeira Fase'!Q99,0,IF('Tab Primeira Fase'!O99='Tab Primeira Fase'!Q99,1,IF('Tab Primeira Fase'!O99&lt;'Tab Primeira Fase'!Q99,2)))</f>
        <v>1</v>
      </c>
      <c r="E92" s="1">
        <f>IF(ISNUMBER('Tab Primeira Fase'!O99),1,0)</f>
        <v>1</v>
      </c>
      <c r="F92" s="1">
        <f t="shared" si="0"/>
        <v>0</v>
      </c>
      <c r="G92" s="1">
        <f t="shared" si="1"/>
        <v>1</v>
      </c>
      <c r="H92" s="1">
        <f t="shared" si="2"/>
        <v>0</v>
      </c>
      <c r="I92" s="1">
        <f t="shared" si="3"/>
        <v>0</v>
      </c>
      <c r="J92" s="1">
        <f t="shared" si="4"/>
        <v>1</v>
      </c>
      <c r="K92" s="1">
        <f t="shared" si="5"/>
        <v>0</v>
      </c>
      <c r="L92" s="3"/>
      <c r="M92" s="1"/>
      <c r="N92" s="1"/>
      <c r="O92" s="1"/>
      <c r="P92" s="1"/>
      <c r="Q92" s="1"/>
      <c r="R92" s="3"/>
      <c r="S92" s="1"/>
      <c r="T92" s="1"/>
      <c r="U92" s="1"/>
      <c r="V92" s="3"/>
      <c r="W92" s="3"/>
      <c r="X92" s="3"/>
      <c r="Y92" s="3"/>
      <c r="Z92" s="3"/>
      <c r="AA92" s="3"/>
      <c r="AB92" s="3"/>
    </row>
    <row r="93" spans="1:28" ht="12" customHeight="1" x14ac:dyDescent="0.3">
      <c r="A93" s="1" t="str">
        <f>'Tab Primeira Fase'!N100</f>
        <v>ORNELAS</v>
      </c>
      <c r="B93" s="1">
        <f>IF('Tab Primeira Fase'!O100&lt;'Tab Primeira Fase'!Q100,0,IF('Tab Primeira Fase'!O100='Tab Primeira Fase'!Q100,1,IF('Tab Primeira Fase'!O100&gt;'Tab Primeira Fase'!Q100,2)))</f>
        <v>0</v>
      </c>
      <c r="C93" s="1" t="str">
        <f>'Tab Primeira Fase'!R100</f>
        <v>CARUSO</v>
      </c>
      <c r="D93" s="1">
        <f>IF('Tab Primeira Fase'!O100&gt;'Tab Primeira Fase'!Q100,0,IF('Tab Primeira Fase'!O100='Tab Primeira Fase'!Q100,1,IF('Tab Primeira Fase'!O100&lt;'Tab Primeira Fase'!Q100,2)))</f>
        <v>2</v>
      </c>
      <c r="E93" s="1">
        <f>IF(ISNUMBER('Tab Primeira Fase'!O100),1,0)</f>
        <v>1</v>
      </c>
      <c r="F93" s="1">
        <f t="shared" si="0"/>
        <v>0</v>
      </c>
      <c r="G93" s="1">
        <f t="shared" si="1"/>
        <v>0</v>
      </c>
      <c r="H93" s="1">
        <f t="shared" si="2"/>
        <v>1</v>
      </c>
      <c r="I93" s="1">
        <f t="shared" si="3"/>
        <v>1</v>
      </c>
      <c r="J93" s="1">
        <f t="shared" si="4"/>
        <v>0</v>
      </c>
      <c r="K93" s="1">
        <f t="shared" si="5"/>
        <v>0</v>
      </c>
      <c r="L93" s="3"/>
      <c r="M93" s="1"/>
      <c r="N93" s="1"/>
      <c r="O93" s="1"/>
      <c r="P93" s="1"/>
      <c r="Q93" s="1"/>
      <c r="R93" s="3"/>
      <c r="S93" s="1"/>
      <c r="T93" s="1"/>
      <c r="U93" s="1"/>
      <c r="V93" s="3"/>
      <c r="W93" s="3"/>
      <c r="X93" s="3"/>
      <c r="Y93" s="3"/>
      <c r="Z93" s="3"/>
      <c r="AA93" s="3"/>
      <c r="AB93" s="3"/>
    </row>
    <row r="94" spans="1:28" ht="12" customHeight="1" x14ac:dyDescent="0.3">
      <c r="A94" s="1" t="str">
        <f>'Tab Primeira Fase'!N101</f>
        <v>BETO</v>
      </c>
      <c r="B94" s="1">
        <f>IF('Tab Primeira Fase'!O101&lt;'Tab Primeira Fase'!Q101,0,IF('Tab Primeira Fase'!O101='Tab Primeira Fase'!Q101,1,IF('Tab Primeira Fase'!O101&gt;'Tab Primeira Fase'!Q101,2)))</f>
        <v>0</v>
      </c>
      <c r="C94" s="1" t="str">
        <f>'Tab Primeira Fase'!R101</f>
        <v>LORIVAL</v>
      </c>
      <c r="D94" s="1">
        <f>IF('Tab Primeira Fase'!O101&gt;'Tab Primeira Fase'!Q101,0,IF('Tab Primeira Fase'!O101='Tab Primeira Fase'!Q101,1,IF('Tab Primeira Fase'!O101&lt;'Tab Primeira Fase'!Q101,2)))</f>
        <v>2</v>
      </c>
      <c r="E94" s="1">
        <f>IF(ISNUMBER('Tab Primeira Fase'!O101),1,0)</f>
        <v>1</v>
      </c>
      <c r="F94" s="1">
        <f t="shared" si="0"/>
        <v>0</v>
      </c>
      <c r="G94" s="1">
        <f t="shared" si="1"/>
        <v>0</v>
      </c>
      <c r="H94" s="1">
        <f t="shared" si="2"/>
        <v>1</v>
      </c>
      <c r="I94" s="1">
        <f t="shared" si="3"/>
        <v>1</v>
      </c>
      <c r="J94" s="1">
        <f t="shared" si="4"/>
        <v>0</v>
      </c>
      <c r="K94" s="1">
        <f t="shared" si="5"/>
        <v>0</v>
      </c>
      <c r="L94" s="3"/>
      <c r="M94" s="1"/>
      <c r="N94" s="1"/>
      <c r="O94" s="1"/>
      <c r="P94" s="1"/>
      <c r="Q94" s="1"/>
      <c r="R94" s="3"/>
      <c r="S94" s="1"/>
      <c r="T94" s="1"/>
      <c r="U94" s="1"/>
      <c r="V94" s="3"/>
      <c r="W94" s="3"/>
      <c r="X94" s="3"/>
      <c r="Y94" s="3"/>
      <c r="Z94" s="3"/>
      <c r="AA94" s="3"/>
      <c r="AB94" s="3"/>
    </row>
    <row r="95" spans="1:28" ht="12" customHeight="1" x14ac:dyDescent="0.3">
      <c r="A95" s="1" t="str">
        <f>'Tab Primeira Fase'!N102</f>
        <v>ELINTO</v>
      </c>
      <c r="B95" s="1">
        <f>IF('Tab Primeira Fase'!O102&lt;'Tab Primeira Fase'!Q102,0,IF('Tab Primeira Fase'!O102='Tab Primeira Fase'!Q102,1,IF('Tab Primeira Fase'!O102&gt;'Tab Primeira Fase'!Q102,2)))</f>
        <v>0</v>
      </c>
      <c r="C95" s="1" t="str">
        <f>'Tab Primeira Fase'!R102</f>
        <v>DUGUET</v>
      </c>
      <c r="D95" s="1">
        <f>IF('Tab Primeira Fase'!O102&gt;'Tab Primeira Fase'!Q102,0,IF('Tab Primeira Fase'!O102='Tab Primeira Fase'!Q102,1,IF('Tab Primeira Fase'!O102&lt;'Tab Primeira Fase'!Q102,2)))</f>
        <v>2</v>
      </c>
      <c r="E95" s="1">
        <f>IF(ISNUMBER('Tab Primeira Fase'!O102),1,0)</f>
        <v>1</v>
      </c>
      <c r="F95" s="1">
        <f t="shared" si="0"/>
        <v>0</v>
      </c>
      <c r="G95" s="1">
        <f t="shared" si="1"/>
        <v>0</v>
      </c>
      <c r="H95" s="1">
        <f t="shared" si="2"/>
        <v>1</v>
      </c>
      <c r="I95" s="1">
        <f t="shared" si="3"/>
        <v>1</v>
      </c>
      <c r="J95" s="1">
        <f t="shared" si="4"/>
        <v>0</v>
      </c>
      <c r="K95" s="1">
        <f t="shared" si="5"/>
        <v>0</v>
      </c>
      <c r="L95" s="3"/>
      <c r="M95" s="1"/>
      <c r="N95" s="1"/>
      <c r="O95" s="1"/>
      <c r="P95" s="1"/>
      <c r="Q95" s="1"/>
      <c r="R95" s="3"/>
      <c r="S95" s="1"/>
      <c r="T95" s="1"/>
      <c r="U95" s="1"/>
      <c r="V95" s="3"/>
      <c r="W95" s="3"/>
      <c r="X95" s="3"/>
      <c r="Y95" s="3"/>
      <c r="Z95" s="3"/>
      <c r="AA95" s="3"/>
      <c r="AB95" s="3"/>
    </row>
    <row r="96" spans="1:28" ht="12" customHeight="1" x14ac:dyDescent="0.3">
      <c r="A96" s="1" t="str">
        <f>'Tab Primeira Fase'!N103</f>
        <v>JULIANO</v>
      </c>
      <c r="B96" s="1">
        <f>IF('Tab Primeira Fase'!O103&lt;'Tab Primeira Fase'!Q103,0,IF('Tab Primeira Fase'!O103='Tab Primeira Fase'!Q103,1,IF('Tab Primeira Fase'!O103&gt;'Tab Primeira Fase'!Q103,2)))</f>
        <v>2</v>
      </c>
      <c r="C96" s="1" t="str">
        <f>'Tab Primeira Fase'!R103</f>
        <v>M. VASQUES</v>
      </c>
      <c r="D96" s="1">
        <f>IF('Tab Primeira Fase'!O103&gt;'Tab Primeira Fase'!Q103,0,IF('Tab Primeira Fase'!O103='Tab Primeira Fase'!Q103,1,IF('Tab Primeira Fase'!O103&lt;'Tab Primeira Fase'!Q103,2)))</f>
        <v>0</v>
      </c>
      <c r="E96" s="1">
        <f>IF(ISNUMBER('Tab Primeira Fase'!O103),1,0)</f>
        <v>1</v>
      </c>
      <c r="F96" s="1">
        <f t="shared" si="0"/>
        <v>1</v>
      </c>
      <c r="G96" s="1">
        <f t="shared" si="1"/>
        <v>0</v>
      </c>
      <c r="H96" s="1">
        <f t="shared" si="2"/>
        <v>0</v>
      </c>
      <c r="I96" s="1">
        <f t="shared" si="3"/>
        <v>0</v>
      </c>
      <c r="J96" s="1">
        <f t="shared" si="4"/>
        <v>0</v>
      </c>
      <c r="K96" s="1">
        <f t="shared" si="5"/>
        <v>1</v>
      </c>
      <c r="L96" s="3"/>
      <c r="M96" s="1"/>
      <c r="N96" s="1"/>
      <c r="O96" s="1"/>
      <c r="P96" s="1"/>
      <c r="Q96" s="1"/>
      <c r="R96" s="3"/>
      <c r="S96" s="1"/>
      <c r="T96" s="1"/>
      <c r="U96" s="1"/>
      <c r="V96" s="3"/>
      <c r="W96" s="3"/>
      <c r="X96" s="3"/>
      <c r="Y96" s="3"/>
      <c r="Z96" s="3"/>
      <c r="AA96" s="3"/>
      <c r="AB96" s="3"/>
    </row>
    <row r="97" spans="1:28" ht="12" customHeight="1" x14ac:dyDescent="0.3">
      <c r="A97" s="1" t="str">
        <f>'Tab Primeira Fase'!N104</f>
        <v>C. HENRIQUE</v>
      </c>
      <c r="B97" s="1">
        <f>IF('Tab Primeira Fase'!O104&lt;'Tab Primeira Fase'!Q104,0,IF('Tab Primeira Fase'!O104='Tab Primeira Fase'!Q104,1,IF('Tab Primeira Fase'!O104&gt;'Tab Primeira Fase'!Q104,2)))</f>
        <v>2</v>
      </c>
      <c r="C97" s="1" t="str">
        <f>'Tab Primeira Fase'!R104</f>
        <v>MAGNO</v>
      </c>
      <c r="D97" s="1">
        <f>IF('Tab Primeira Fase'!O104&gt;'Tab Primeira Fase'!Q104,0,IF('Tab Primeira Fase'!O104='Tab Primeira Fase'!Q104,1,IF('Tab Primeira Fase'!O104&lt;'Tab Primeira Fase'!Q104,2)))</f>
        <v>0</v>
      </c>
      <c r="E97" s="1">
        <f>IF(ISNUMBER('Tab Primeira Fase'!O104),1,0)</f>
        <v>1</v>
      </c>
      <c r="F97" s="1">
        <f t="shared" si="0"/>
        <v>1</v>
      </c>
      <c r="G97" s="1">
        <f t="shared" si="1"/>
        <v>0</v>
      </c>
      <c r="H97" s="1">
        <f t="shared" si="2"/>
        <v>0</v>
      </c>
      <c r="I97" s="1">
        <f t="shared" si="3"/>
        <v>0</v>
      </c>
      <c r="J97" s="1">
        <f t="shared" si="4"/>
        <v>0</v>
      </c>
      <c r="K97" s="1">
        <f t="shared" si="5"/>
        <v>1</v>
      </c>
      <c r="L97" s="3"/>
      <c r="M97" s="1"/>
      <c r="N97" s="1"/>
      <c r="O97" s="1"/>
      <c r="P97" s="1"/>
      <c r="Q97" s="1"/>
      <c r="R97" s="3"/>
      <c r="S97" s="1"/>
      <c r="T97" s="1"/>
      <c r="U97" s="1"/>
      <c r="V97" s="3"/>
      <c r="W97" s="3"/>
      <c r="X97" s="3"/>
      <c r="Y97" s="3"/>
      <c r="Z97" s="3"/>
      <c r="AA97" s="3"/>
      <c r="AB97" s="3"/>
    </row>
    <row r="98" spans="1:28" ht="12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3"/>
      <c r="M98" s="1"/>
      <c r="N98" s="1"/>
      <c r="O98" s="1"/>
      <c r="P98" s="1"/>
      <c r="Q98" s="1"/>
      <c r="R98" s="3"/>
      <c r="S98" s="1"/>
      <c r="T98" s="1"/>
      <c r="U98" s="1"/>
      <c r="V98" s="3"/>
      <c r="W98" s="3"/>
      <c r="X98" s="3"/>
      <c r="Y98" s="3"/>
      <c r="Z98" s="3"/>
      <c r="AA98" s="3"/>
      <c r="AB98" s="3"/>
    </row>
    <row r="99" spans="1:28" ht="12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3"/>
      <c r="M99" s="1"/>
      <c r="N99" s="1"/>
      <c r="O99" s="1"/>
      <c r="P99" s="1"/>
      <c r="Q99" s="1"/>
      <c r="R99" s="3"/>
      <c r="S99" s="1"/>
      <c r="T99" s="1"/>
      <c r="U99" s="1"/>
      <c r="V99" s="3"/>
      <c r="W99" s="3"/>
      <c r="X99" s="3"/>
      <c r="Y99" s="3"/>
      <c r="Z99" s="3"/>
      <c r="AA99" s="3"/>
      <c r="AB99" s="3"/>
    </row>
    <row r="100" spans="1:28" ht="12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3"/>
      <c r="M100" s="1"/>
      <c r="N100" s="1"/>
      <c r="O100" s="1"/>
      <c r="P100" s="1"/>
      <c r="Q100" s="1"/>
      <c r="R100" s="3"/>
      <c r="S100" s="1"/>
      <c r="T100" s="1"/>
      <c r="U100" s="1"/>
      <c r="V100" s="3"/>
      <c r="W100" s="3"/>
      <c r="X100" s="3"/>
      <c r="Y100" s="3"/>
      <c r="Z100" s="3"/>
      <c r="AA100" s="3"/>
      <c r="AB100" s="3"/>
    </row>
  </sheetData>
  <pageMargins left="0.59055118110236227" right="0.59055118110236227" top="0.59055118110236227" bottom="0.59055118110236227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B304"/>
  <sheetViews>
    <sheetView workbookViewId="0">
      <selection sqref="A1:AB1"/>
    </sheetView>
  </sheetViews>
  <sheetFormatPr defaultColWidth="14.44140625" defaultRowHeight="15" customHeight="1" x14ac:dyDescent="0.3"/>
  <cols>
    <col min="1" max="1" width="8.6640625" customWidth="1"/>
    <col min="2" max="2" width="5.6640625" customWidth="1"/>
    <col min="3" max="3" width="18.6640625" customWidth="1"/>
    <col min="4" max="13" width="4.6640625" customWidth="1"/>
    <col min="14" max="14" width="22.33203125" customWidth="1"/>
    <col min="15" max="17" width="5.6640625" customWidth="1"/>
    <col min="18" max="18" width="22.44140625" customWidth="1"/>
    <col min="19" max="28" width="4.6640625" customWidth="1"/>
  </cols>
  <sheetData>
    <row r="1" spans="1:28" ht="12.75" customHeight="1" x14ac:dyDescent="0.3">
      <c r="A1" s="161" t="s">
        <v>49</v>
      </c>
      <c r="B1" s="157"/>
      <c r="C1" s="157"/>
      <c r="D1" s="157"/>
      <c r="E1" s="157"/>
      <c r="F1" s="157"/>
      <c r="G1" s="157"/>
      <c r="H1" s="157"/>
      <c r="I1" s="157"/>
      <c r="J1" s="157"/>
      <c r="K1" s="157"/>
      <c r="L1" s="157"/>
      <c r="M1" s="157"/>
      <c r="N1" s="157"/>
      <c r="O1" s="157"/>
      <c r="P1" s="157"/>
      <c r="Q1" s="157"/>
      <c r="R1" s="157"/>
      <c r="S1" s="157"/>
      <c r="T1" s="157"/>
      <c r="U1" s="157"/>
      <c r="V1" s="157"/>
      <c r="W1" s="157"/>
      <c r="X1" s="157"/>
      <c r="Y1" s="157"/>
      <c r="Z1" s="157"/>
      <c r="AA1" s="157"/>
      <c r="AB1" s="158"/>
    </row>
    <row r="2" spans="1:28" ht="12.75" customHeight="1" x14ac:dyDescent="0.3">
      <c r="A2" s="162" t="s">
        <v>50</v>
      </c>
      <c r="B2" s="157"/>
      <c r="C2" s="157"/>
      <c r="D2" s="157"/>
      <c r="E2" s="157"/>
      <c r="F2" s="157"/>
      <c r="G2" s="157"/>
      <c r="H2" s="157"/>
      <c r="I2" s="157"/>
      <c r="J2" s="157"/>
      <c r="K2" s="157"/>
      <c r="L2" s="157"/>
      <c r="M2" s="157"/>
      <c r="N2" s="157"/>
      <c r="O2" s="157"/>
      <c r="P2" s="157"/>
      <c r="Q2" s="157"/>
      <c r="R2" s="157"/>
      <c r="S2" s="157"/>
      <c r="T2" s="157"/>
      <c r="U2" s="157"/>
      <c r="V2" s="157"/>
      <c r="W2" s="157"/>
      <c r="X2" s="157"/>
      <c r="Y2" s="157"/>
      <c r="Z2" s="157"/>
      <c r="AA2" s="157"/>
      <c r="AB2" s="158"/>
    </row>
    <row r="3" spans="1:28" ht="12.75" customHeight="1" x14ac:dyDescent="0.3">
      <c r="A3" s="160" t="s">
        <v>51</v>
      </c>
      <c r="B3" s="157"/>
      <c r="C3" s="157"/>
      <c r="D3" s="157"/>
      <c r="E3" s="157"/>
      <c r="F3" s="157"/>
      <c r="G3" s="157"/>
      <c r="H3" s="157"/>
      <c r="I3" s="157"/>
      <c r="J3" s="157"/>
      <c r="K3" s="157"/>
      <c r="L3" s="157"/>
      <c r="M3" s="157"/>
      <c r="N3" s="157"/>
      <c r="O3" s="157"/>
      <c r="P3" s="157"/>
      <c r="Q3" s="157"/>
      <c r="R3" s="157"/>
      <c r="S3" s="157"/>
      <c r="T3" s="157"/>
      <c r="U3" s="157"/>
      <c r="V3" s="157"/>
      <c r="W3" s="157"/>
      <c r="X3" s="157"/>
      <c r="Y3" s="157"/>
      <c r="Z3" s="157"/>
      <c r="AA3" s="157"/>
      <c r="AB3" s="158"/>
    </row>
    <row r="4" spans="1:28" ht="12.75" customHeight="1" x14ac:dyDescent="0.3">
      <c r="A4" s="5"/>
      <c r="B4" s="6"/>
      <c r="C4" s="6"/>
      <c r="D4" s="7"/>
      <c r="E4" s="7"/>
      <c r="F4" s="7"/>
      <c r="G4" s="7"/>
      <c r="H4" s="7"/>
      <c r="I4" s="7"/>
      <c r="J4" s="7"/>
      <c r="K4" s="7"/>
      <c r="L4" s="7"/>
      <c r="M4" s="7"/>
      <c r="N4" s="6"/>
      <c r="O4" s="7"/>
      <c r="P4" s="7"/>
      <c r="Q4" s="7"/>
      <c r="R4" s="6"/>
      <c r="S4" s="7"/>
      <c r="T4" s="7"/>
      <c r="U4" s="7"/>
      <c r="V4" s="7"/>
      <c r="W4" s="7"/>
      <c r="X4" s="7"/>
      <c r="Y4" s="7"/>
      <c r="Z4" s="7"/>
      <c r="AA4" s="7"/>
      <c r="AB4" s="7"/>
    </row>
    <row r="5" spans="1:28" ht="18" customHeight="1" x14ac:dyDescent="0.3">
      <c r="A5" s="8" t="s">
        <v>52</v>
      </c>
      <c r="B5" s="156" t="s">
        <v>53</v>
      </c>
      <c r="C5" s="157"/>
      <c r="D5" s="157"/>
      <c r="E5" s="157"/>
      <c r="F5" s="157"/>
      <c r="G5" s="158"/>
      <c r="H5" s="9"/>
      <c r="I5" s="9"/>
      <c r="J5" s="9"/>
      <c r="K5" s="9"/>
      <c r="L5" s="9"/>
      <c r="M5" s="9"/>
      <c r="N5" s="10"/>
      <c r="O5" s="166"/>
      <c r="P5" s="167"/>
      <c r="Q5" s="167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</row>
    <row r="6" spans="1:28" ht="12.75" customHeight="1" x14ac:dyDescent="0.3">
      <c r="A6" s="5"/>
      <c r="B6" s="6"/>
      <c r="C6" s="6"/>
      <c r="D6" s="7"/>
      <c r="E6" s="7"/>
      <c r="F6" s="7"/>
      <c r="G6" s="7"/>
      <c r="H6" s="7"/>
      <c r="I6" s="7"/>
      <c r="J6" s="7"/>
      <c r="K6" s="7"/>
      <c r="L6" s="7"/>
      <c r="M6" s="7"/>
      <c r="N6" s="6"/>
      <c r="O6" s="7"/>
      <c r="P6" s="7"/>
      <c r="Q6" s="7"/>
      <c r="R6" s="6"/>
      <c r="S6" s="7"/>
      <c r="T6" s="7"/>
      <c r="U6" s="7"/>
      <c r="V6" s="7"/>
      <c r="W6" s="7"/>
      <c r="X6" s="7"/>
      <c r="Y6" s="7"/>
      <c r="Z6" s="7"/>
      <c r="AA6" s="7"/>
      <c r="AB6" s="7"/>
    </row>
    <row r="7" spans="1:28" ht="18" customHeight="1" x14ac:dyDescent="0.3">
      <c r="A7" s="11" t="s">
        <v>54</v>
      </c>
      <c r="B7" s="11" t="s">
        <v>7</v>
      </c>
      <c r="C7" s="11" t="s">
        <v>55</v>
      </c>
      <c r="D7" s="153" t="s">
        <v>56</v>
      </c>
      <c r="E7" s="154"/>
      <c r="F7" s="154"/>
      <c r="G7" s="154"/>
      <c r="H7" s="154"/>
      <c r="I7" s="154"/>
      <c r="J7" s="154"/>
      <c r="K7" s="154"/>
      <c r="L7" s="154"/>
      <c r="M7" s="155"/>
      <c r="N7" s="12"/>
      <c r="O7" s="164" t="s">
        <v>57</v>
      </c>
      <c r="P7" s="154"/>
      <c r="Q7" s="165"/>
      <c r="R7" s="13"/>
      <c r="S7" s="163" t="s">
        <v>56</v>
      </c>
      <c r="T7" s="154"/>
      <c r="U7" s="154"/>
      <c r="V7" s="154"/>
      <c r="W7" s="154"/>
      <c r="X7" s="154"/>
      <c r="Y7" s="154"/>
      <c r="Z7" s="154"/>
      <c r="AA7" s="154"/>
      <c r="AB7" s="155"/>
    </row>
    <row r="8" spans="1:28" ht="18" customHeight="1" x14ac:dyDescent="0.3">
      <c r="A8" s="149">
        <v>0.375</v>
      </c>
      <c r="B8" s="14">
        <v>1</v>
      </c>
      <c r="C8" s="15" t="s">
        <v>32</v>
      </c>
      <c r="D8" s="16">
        <v>8</v>
      </c>
      <c r="E8" s="16">
        <v>12</v>
      </c>
      <c r="F8" s="16">
        <v>7</v>
      </c>
      <c r="G8" s="16">
        <v>9</v>
      </c>
      <c r="H8" s="16">
        <v>8</v>
      </c>
      <c r="I8" s="16"/>
      <c r="J8" s="16"/>
      <c r="K8" s="16"/>
      <c r="L8" s="16"/>
      <c r="M8" s="16"/>
      <c r="N8" s="17" t="s">
        <v>17</v>
      </c>
      <c r="O8" s="18">
        <f t="shared" ref="O8:O104" si="0">IF(D8="","",IF(D8=0,0,COUNT(D8:M8)))</f>
        <v>5</v>
      </c>
      <c r="P8" s="17" t="s">
        <v>58</v>
      </c>
      <c r="Q8" s="18">
        <f t="shared" ref="Q8:Q104" si="1">IF(S8="","",IF(S8=0,0,COUNT(S8:AB8)))</f>
        <v>1</v>
      </c>
      <c r="R8" s="17" t="s">
        <v>15</v>
      </c>
      <c r="S8" s="19">
        <v>3</v>
      </c>
      <c r="T8" s="19"/>
      <c r="U8" s="19"/>
      <c r="V8" s="19"/>
      <c r="W8" s="19"/>
      <c r="X8" s="19"/>
      <c r="Y8" s="19"/>
      <c r="Z8" s="19"/>
      <c r="AA8" s="19"/>
      <c r="AB8" s="19"/>
    </row>
    <row r="9" spans="1:28" ht="18" customHeight="1" x14ac:dyDescent="0.3">
      <c r="A9" s="146"/>
      <c r="B9" s="20">
        <v>2</v>
      </c>
      <c r="C9" s="21" t="s">
        <v>33</v>
      </c>
      <c r="D9" s="22">
        <v>0</v>
      </c>
      <c r="E9" s="22"/>
      <c r="F9" s="22"/>
      <c r="G9" s="22"/>
      <c r="H9" s="22"/>
      <c r="I9" s="22"/>
      <c r="J9" s="22"/>
      <c r="K9" s="22"/>
      <c r="L9" s="22"/>
      <c r="M9" s="22" t="s">
        <v>59</v>
      </c>
      <c r="N9" s="23" t="s">
        <v>18</v>
      </c>
      <c r="O9" s="24">
        <f t="shared" si="0"/>
        <v>0</v>
      </c>
      <c r="P9" s="23" t="s">
        <v>58</v>
      </c>
      <c r="Q9" s="24">
        <f t="shared" si="1"/>
        <v>1</v>
      </c>
      <c r="R9" s="23" t="s">
        <v>14</v>
      </c>
      <c r="S9" s="25">
        <v>10</v>
      </c>
      <c r="T9" s="25"/>
      <c r="U9" s="25"/>
      <c r="V9" s="25"/>
      <c r="W9" s="25"/>
      <c r="X9" s="25"/>
      <c r="Y9" s="25"/>
      <c r="Z9" s="25"/>
      <c r="AA9" s="25"/>
      <c r="AB9" s="25"/>
    </row>
    <row r="10" spans="1:28" ht="18" customHeight="1" x14ac:dyDescent="0.3">
      <c r="A10" s="146"/>
      <c r="B10" s="20">
        <v>3</v>
      </c>
      <c r="C10" s="21" t="s">
        <v>34</v>
      </c>
      <c r="D10" s="22">
        <v>6</v>
      </c>
      <c r="E10" s="22"/>
      <c r="F10" s="22"/>
      <c r="G10" s="22"/>
      <c r="H10" s="22"/>
      <c r="I10" s="22"/>
      <c r="J10" s="22"/>
      <c r="K10" s="22"/>
      <c r="L10" s="22"/>
      <c r="M10" s="22"/>
      <c r="N10" s="23" t="s">
        <v>12</v>
      </c>
      <c r="O10" s="24">
        <f t="shared" si="0"/>
        <v>1</v>
      </c>
      <c r="P10" s="23" t="s">
        <v>58</v>
      </c>
      <c r="Q10" s="24">
        <f t="shared" si="1"/>
        <v>2</v>
      </c>
      <c r="R10" s="23" t="s">
        <v>13</v>
      </c>
      <c r="S10" s="25">
        <v>9</v>
      </c>
      <c r="T10" s="25">
        <v>6</v>
      </c>
      <c r="U10" s="25"/>
      <c r="V10" s="25"/>
      <c r="W10" s="25"/>
      <c r="X10" s="25"/>
      <c r="Y10" s="25"/>
      <c r="Z10" s="25"/>
      <c r="AA10" s="25"/>
      <c r="AB10" s="25"/>
    </row>
    <row r="11" spans="1:28" ht="18" customHeight="1" x14ac:dyDescent="0.3">
      <c r="A11" s="146"/>
      <c r="B11" s="20">
        <v>4</v>
      </c>
      <c r="C11" s="21" t="s">
        <v>35</v>
      </c>
      <c r="D11" s="22">
        <v>0</v>
      </c>
      <c r="E11" s="22"/>
      <c r="F11" s="22"/>
      <c r="G11" s="22"/>
      <c r="H11" s="22"/>
      <c r="I11" s="22"/>
      <c r="J11" s="22"/>
      <c r="K11" s="22"/>
      <c r="L11" s="22"/>
      <c r="M11" s="22"/>
      <c r="N11" s="23" t="s">
        <v>21</v>
      </c>
      <c r="O11" s="24">
        <f t="shared" si="0"/>
        <v>0</v>
      </c>
      <c r="P11" s="23" t="s">
        <v>58</v>
      </c>
      <c r="Q11" s="24">
        <f t="shared" si="1"/>
        <v>3</v>
      </c>
      <c r="R11" s="23" t="s">
        <v>19</v>
      </c>
      <c r="S11" s="25">
        <v>2</v>
      </c>
      <c r="T11" s="25">
        <v>11</v>
      </c>
      <c r="U11" s="25">
        <v>8</v>
      </c>
      <c r="V11" s="25"/>
      <c r="W11" s="25"/>
      <c r="X11" s="25"/>
      <c r="Y11" s="25"/>
      <c r="Z11" s="25"/>
      <c r="AA11" s="25"/>
      <c r="AB11" s="25"/>
    </row>
    <row r="12" spans="1:28" ht="18" customHeight="1" x14ac:dyDescent="0.3">
      <c r="A12" s="146"/>
      <c r="B12" s="20">
        <v>5</v>
      </c>
      <c r="C12" s="21" t="s">
        <v>36</v>
      </c>
      <c r="D12" s="22">
        <v>0</v>
      </c>
      <c r="E12" s="22"/>
      <c r="F12" s="22"/>
      <c r="G12" s="22"/>
      <c r="H12" s="22"/>
      <c r="I12" s="22"/>
      <c r="J12" s="22"/>
      <c r="K12" s="22"/>
      <c r="L12" s="22"/>
      <c r="M12" s="22"/>
      <c r="N12" s="23" t="s">
        <v>22</v>
      </c>
      <c r="O12" s="24">
        <f t="shared" si="0"/>
        <v>0</v>
      </c>
      <c r="P12" s="23" t="s">
        <v>58</v>
      </c>
      <c r="Q12" s="24">
        <f t="shared" si="1"/>
        <v>2</v>
      </c>
      <c r="R12" s="23" t="s">
        <v>23</v>
      </c>
      <c r="S12" s="25">
        <v>10</v>
      </c>
      <c r="T12" s="25">
        <v>5</v>
      </c>
      <c r="U12" s="25"/>
      <c r="V12" s="26"/>
      <c r="W12" s="25"/>
      <c r="X12" s="25"/>
      <c r="Y12" s="25"/>
      <c r="Z12" s="25"/>
      <c r="AA12" s="25"/>
      <c r="AB12" s="25"/>
    </row>
    <row r="13" spans="1:28" ht="18" customHeight="1" x14ac:dyDescent="0.3">
      <c r="A13" s="146"/>
      <c r="B13" s="20">
        <v>6</v>
      </c>
      <c r="C13" s="21" t="s">
        <v>31</v>
      </c>
      <c r="D13" s="22">
        <v>0</v>
      </c>
      <c r="E13" s="22"/>
      <c r="F13" s="22"/>
      <c r="G13" s="22"/>
      <c r="H13" s="22"/>
      <c r="I13" s="22"/>
      <c r="J13" s="22"/>
      <c r="K13" s="22"/>
      <c r="L13" s="22"/>
      <c r="M13" s="22"/>
      <c r="N13" s="23" t="s">
        <v>27</v>
      </c>
      <c r="O13" s="24">
        <f t="shared" si="0"/>
        <v>0</v>
      </c>
      <c r="P13" s="23" t="s">
        <v>58</v>
      </c>
      <c r="Q13" s="24">
        <f t="shared" si="1"/>
        <v>5</v>
      </c>
      <c r="R13" s="23" t="s">
        <v>25</v>
      </c>
      <c r="S13" s="25">
        <v>2</v>
      </c>
      <c r="T13" s="25">
        <v>20</v>
      </c>
      <c r="U13" s="25">
        <v>19</v>
      </c>
      <c r="V13" s="25">
        <v>9</v>
      </c>
      <c r="W13" s="25">
        <v>11</v>
      </c>
      <c r="X13" s="25"/>
      <c r="Y13" s="25"/>
      <c r="Z13" s="25"/>
      <c r="AA13" s="25"/>
      <c r="AB13" s="25"/>
    </row>
    <row r="14" spans="1:28" ht="18" customHeight="1" x14ac:dyDescent="0.3">
      <c r="A14" s="146"/>
      <c r="B14" s="20">
        <v>7</v>
      </c>
      <c r="C14" s="21" t="s">
        <v>46</v>
      </c>
      <c r="D14" s="22">
        <v>0</v>
      </c>
      <c r="E14" s="22"/>
      <c r="F14" s="22"/>
      <c r="G14" s="22"/>
      <c r="H14" s="22"/>
      <c r="I14" s="22"/>
      <c r="J14" s="22"/>
      <c r="K14" s="22"/>
      <c r="L14" s="22"/>
      <c r="M14" s="22"/>
      <c r="N14" s="23" t="s">
        <v>28</v>
      </c>
      <c r="O14" s="24">
        <f t="shared" si="0"/>
        <v>0</v>
      </c>
      <c r="P14" s="23" t="s">
        <v>58</v>
      </c>
      <c r="Q14" s="24">
        <f t="shared" si="1"/>
        <v>2</v>
      </c>
      <c r="R14" s="23" t="s">
        <v>29</v>
      </c>
      <c r="S14" s="25">
        <v>28</v>
      </c>
      <c r="T14" s="25">
        <v>16</v>
      </c>
      <c r="U14" s="25"/>
      <c r="V14" s="25"/>
      <c r="W14" s="25"/>
      <c r="X14" s="25"/>
      <c r="Y14" s="25"/>
      <c r="Z14" s="25"/>
      <c r="AA14" s="25"/>
      <c r="AB14" s="25"/>
    </row>
    <row r="15" spans="1:28" ht="18" customHeight="1" x14ac:dyDescent="0.3">
      <c r="A15" s="146"/>
      <c r="B15" s="27">
        <v>8</v>
      </c>
      <c r="C15" s="28" t="s">
        <v>48</v>
      </c>
      <c r="D15" s="29">
        <v>8</v>
      </c>
      <c r="E15" s="29">
        <v>16</v>
      </c>
      <c r="F15" s="29">
        <v>16</v>
      </c>
      <c r="G15" s="29"/>
      <c r="H15" s="29"/>
      <c r="I15" s="29"/>
      <c r="J15" s="29"/>
      <c r="K15" s="29"/>
      <c r="L15" s="29"/>
      <c r="M15" s="29"/>
      <c r="N15" s="30" t="s">
        <v>42</v>
      </c>
      <c r="O15" s="24">
        <f t="shared" si="0"/>
        <v>3</v>
      </c>
      <c r="P15" s="23" t="s">
        <v>58</v>
      </c>
      <c r="Q15" s="24">
        <f t="shared" si="1"/>
        <v>1</v>
      </c>
      <c r="R15" s="23" t="s">
        <v>40</v>
      </c>
      <c r="S15" s="31">
        <v>10</v>
      </c>
      <c r="T15" s="31"/>
      <c r="U15" s="31"/>
      <c r="V15" s="31"/>
      <c r="W15" s="31"/>
      <c r="X15" s="31"/>
      <c r="Y15" s="31"/>
      <c r="Z15" s="31"/>
      <c r="AA15" s="31"/>
      <c r="AB15" s="31"/>
    </row>
    <row r="16" spans="1:28" ht="18" customHeight="1" x14ac:dyDescent="0.3">
      <c r="A16" s="147"/>
      <c r="B16" s="32">
        <v>9</v>
      </c>
      <c r="C16" s="33" t="s">
        <v>16</v>
      </c>
      <c r="D16" s="34">
        <v>0</v>
      </c>
      <c r="E16" s="34"/>
      <c r="F16" s="34"/>
      <c r="G16" s="34"/>
      <c r="H16" s="34"/>
      <c r="I16" s="34"/>
      <c r="J16" s="34"/>
      <c r="K16" s="34"/>
      <c r="L16" s="34"/>
      <c r="M16" s="34"/>
      <c r="N16" s="35" t="s">
        <v>38</v>
      </c>
      <c r="O16" s="36">
        <f t="shared" si="0"/>
        <v>0</v>
      </c>
      <c r="P16" s="35" t="s">
        <v>58</v>
      </c>
      <c r="Q16" s="36">
        <f t="shared" si="1"/>
        <v>3</v>
      </c>
      <c r="R16" s="35" t="s">
        <v>39</v>
      </c>
      <c r="S16" s="37">
        <v>9</v>
      </c>
      <c r="T16" s="37">
        <v>6</v>
      </c>
      <c r="U16" s="37">
        <v>10</v>
      </c>
      <c r="V16" s="37"/>
      <c r="W16" s="37"/>
      <c r="X16" s="37"/>
      <c r="Y16" s="37"/>
      <c r="Z16" s="37"/>
      <c r="AA16" s="37"/>
      <c r="AB16" s="37"/>
    </row>
    <row r="17" spans="1:28" ht="18" customHeight="1" x14ac:dyDescent="0.3">
      <c r="A17" s="150">
        <v>0.41666666666666669</v>
      </c>
      <c r="B17" s="38">
        <v>1</v>
      </c>
      <c r="C17" s="39" t="s">
        <v>22</v>
      </c>
      <c r="D17" s="40">
        <v>2</v>
      </c>
      <c r="E17" s="40">
        <v>8</v>
      </c>
      <c r="F17" s="40">
        <v>9</v>
      </c>
      <c r="G17" s="40">
        <v>7</v>
      </c>
      <c r="H17" s="40">
        <v>8</v>
      </c>
      <c r="I17" s="40"/>
      <c r="J17" s="40"/>
      <c r="K17" s="40"/>
      <c r="L17" s="40"/>
      <c r="M17" s="40"/>
      <c r="N17" s="41" t="s">
        <v>32</v>
      </c>
      <c r="O17" s="42">
        <f t="shared" si="0"/>
        <v>5</v>
      </c>
      <c r="P17" s="41" t="s">
        <v>58</v>
      </c>
      <c r="Q17" s="42">
        <f t="shared" si="1"/>
        <v>0</v>
      </c>
      <c r="R17" s="41" t="s">
        <v>36</v>
      </c>
      <c r="S17" s="43">
        <v>0</v>
      </c>
      <c r="T17" s="43"/>
      <c r="U17" s="43"/>
      <c r="V17" s="43"/>
      <c r="W17" s="43"/>
      <c r="X17" s="43"/>
      <c r="Y17" s="43"/>
      <c r="Z17" s="43"/>
      <c r="AA17" s="43"/>
      <c r="AB17" s="43"/>
    </row>
    <row r="18" spans="1:28" ht="18" customHeight="1" x14ac:dyDescent="0.3">
      <c r="A18" s="146"/>
      <c r="B18" s="44">
        <v>2</v>
      </c>
      <c r="C18" s="45" t="s">
        <v>19</v>
      </c>
      <c r="D18" s="46">
        <v>0</v>
      </c>
      <c r="E18" s="46"/>
      <c r="F18" s="46"/>
      <c r="G18" s="46"/>
      <c r="H18" s="46"/>
      <c r="I18" s="46"/>
      <c r="J18" s="46"/>
      <c r="K18" s="46"/>
      <c r="L18" s="46"/>
      <c r="M18" s="46"/>
      <c r="N18" s="47" t="s">
        <v>33</v>
      </c>
      <c r="O18" s="48">
        <f t="shared" si="0"/>
        <v>0</v>
      </c>
      <c r="P18" s="47" t="s">
        <v>58</v>
      </c>
      <c r="Q18" s="48">
        <f t="shared" si="1"/>
        <v>4</v>
      </c>
      <c r="R18" s="47" t="s">
        <v>31</v>
      </c>
      <c r="S18" s="49">
        <v>8</v>
      </c>
      <c r="T18" s="49">
        <v>19</v>
      </c>
      <c r="U18" s="49">
        <v>3</v>
      </c>
      <c r="V18" s="49">
        <v>19</v>
      </c>
      <c r="W18" s="49"/>
      <c r="X18" s="49"/>
      <c r="Y18" s="49"/>
      <c r="Z18" s="49"/>
      <c r="AA18" s="49"/>
      <c r="AB18" s="49"/>
    </row>
    <row r="19" spans="1:28" ht="18" customHeight="1" x14ac:dyDescent="0.3">
      <c r="A19" s="146"/>
      <c r="B19" s="44">
        <v>3</v>
      </c>
      <c r="C19" s="45" t="s">
        <v>24</v>
      </c>
      <c r="D19" s="46">
        <v>8</v>
      </c>
      <c r="E19" s="46">
        <v>2</v>
      </c>
      <c r="F19" s="46">
        <v>9</v>
      </c>
      <c r="G19" s="46"/>
      <c r="H19" s="46"/>
      <c r="I19" s="46"/>
      <c r="J19" s="46"/>
      <c r="K19" s="46"/>
      <c r="L19" s="46"/>
      <c r="M19" s="46"/>
      <c r="N19" s="47" t="s">
        <v>34</v>
      </c>
      <c r="O19" s="48">
        <f t="shared" si="0"/>
        <v>3</v>
      </c>
      <c r="P19" s="47" t="s">
        <v>58</v>
      </c>
      <c r="Q19" s="48">
        <f t="shared" si="1"/>
        <v>1</v>
      </c>
      <c r="R19" s="47" t="s">
        <v>35</v>
      </c>
      <c r="S19" s="49">
        <v>7</v>
      </c>
      <c r="T19" s="49"/>
      <c r="U19" s="49"/>
      <c r="V19" s="49"/>
      <c r="W19" s="49"/>
      <c r="X19" s="49"/>
      <c r="Y19" s="49"/>
      <c r="Z19" s="49"/>
      <c r="AA19" s="49"/>
      <c r="AB19" s="49"/>
    </row>
    <row r="20" spans="1:28" ht="18" customHeight="1" x14ac:dyDescent="0.3">
      <c r="A20" s="146"/>
      <c r="B20" s="44">
        <v>4</v>
      </c>
      <c r="C20" s="45" t="s">
        <v>21</v>
      </c>
      <c r="D20" s="46">
        <v>0</v>
      </c>
      <c r="E20" s="46"/>
      <c r="F20" s="46"/>
      <c r="G20" s="46"/>
      <c r="H20" s="46"/>
      <c r="I20" s="46"/>
      <c r="J20" s="46"/>
      <c r="K20" s="46"/>
      <c r="L20" s="46"/>
      <c r="M20" s="46"/>
      <c r="N20" s="47" t="s">
        <v>44</v>
      </c>
      <c r="O20" s="48">
        <f t="shared" si="0"/>
        <v>0</v>
      </c>
      <c r="P20" s="47" t="s">
        <v>58</v>
      </c>
      <c r="Q20" s="48">
        <f t="shared" si="1"/>
        <v>1</v>
      </c>
      <c r="R20" s="47" t="s">
        <v>48</v>
      </c>
      <c r="S20" s="49">
        <v>7</v>
      </c>
      <c r="T20" s="49"/>
      <c r="U20" s="49"/>
      <c r="V20" s="49"/>
      <c r="W20" s="49"/>
      <c r="X20" s="49"/>
      <c r="Y20" s="49"/>
      <c r="Z20" s="49"/>
      <c r="AA20" s="49"/>
      <c r="AB20" s="49"/>
    </row>
    <row r="21" spans="1:28" ht="18" customHeight="1" x14ac:dyDescent="0.3">
      <c r="A21" s="146"/>
      <c r="B21" s="44">
        <v>5</v>
      </c>
      <c r="C21" s="45" t="s">
        <v>23</v>
      </c>
      <c r="D21" s="46">
        <v>3</v>
      </c>
      <c r="E21" s="46"/>
      <c r="F21" s="46"/>
      <c r="G21" s="46"/>
      <c r="H21" s="46"/>
      <c r="I21" s="46"/>
      <c r="J21" s="46"/>
      <c r="K21" s="46"/>
      <c r="L21" s="46"/>
      <c r="M21" s="46"/>
      <c r="N21" s="47" t="s">
        <v>45</v>
      </c>
      <c r="O21" s="48">
        <f t="shared" si="0"/>
        <v>1</v>
      </c>
      <c r="P21" s="47" t="s">
        <v>58</v>
      </c>
      <c r="Q21" s="48">
        <f t="shared" si="1"/>
        <v>3</v>
      </c>
      <c r="R21" s="47" t="s">
        <v>43</v>
      </c>
      <c r="S21" s="49">
        <v>8</v>
      </c>
      <c r="T21" s="49">
        <v>8</v>
      </c>
      <c r="U21" s="49">
        <v>16</v>
      </c>
      <c r="V21" s="49"/>
      <c r="W21" s="49"/>
      <c r="X21" s="49"/>
      <c r="Y21" s="49"/>
      <c r="Z21" s="49"/>
      <c r="AA21" s="49"/>
      <c r="AB21" s="49"/>
    </row>
    <row r="22" spans="1:28" ht="18" customHeight="1" x14ac:dyDescent="0.3">
      <c r="A22" s="146"/>
      <c r="B22" s="44">
        <v>6</v>
      </c>
      <c r="C22" s="45" t="s">
        <v>28</v>
      </c>
      <c r="D22" s="46">
        <v>5</v>
      </c>
      <c r="E22" s="46"/>
      <c r="F22" s="46"/>
      <c r="G22" s="46"/>
      <c r="H22" s="46"/>
      <c r="I22" s="46"/>
      <c r="J22" s="46"/>
      <c r="K22" s="46"/>
      <c r="L22" s="46"/>
      <c r="M22" s="46"/>
      <c r="N22" s="47" t="s">
        <v>46</v>
      </c>
      <c r="O22" s="48">
        <f t="shared" si="0"/>
        <v>1</v>
      </c>
      <c r="P22" s="47" t="s">
        <v>58</v>
      </c>
      <c r="Q22" s="48">
        <f t="shared" si="1"/>
        <v>1</v>
      </c>
      <c r="R22" s="47" t="s">
        <v>47</v>
      </c>
      <c r="S22" s="49">
        <v>11</v>
      </c>
      <c r="T22" s="49"/>
      <c r="U22" s="49"/>
      <c r="V22" s="49"/>
      <c r="W22" s="49"/>
      <c r="X22" s="49"/>
      <c r="Y22" s="49"/>
      <c r="Z22" s="49"/>
      <c r="AA22" s="49"/>
      <c r="AB22" s="49"/>
    </row>
    <row r="23" spans="1:28" ht="18" customHeight="1" x14ac:dyDescent="0.3">
      <c r="A23" s="146"/>
      <c r="B23" s="44">
        <v>7</v>
      </c>
      <c r="C23" s="45" t="s">
        <v>30</v>
      </c>
      <c r="D23" s="46">
        <v>6</v>
      </c>
      <c r="E23" s="46">
        <v>4</v>
      </c>
      <c r="F23" s="46">
        <v>6</v>
      </c>
      <c r="G23" s="46">
        <v>8</v>
      </c>
      <c r="H23" s="46">
        <v>2</v>
      </c>
      <c r="I23" s="46"/>
      <c r="J23" s="46"/>
      <c r="K23" s="46"/>
      <c r="L23" s="46"/>
      <c r="M23" s="46"/>
      <c r="N23" s="47" t="s">
        <v>13</v>
      </c>
      <c r="O23" s="48">
        <f t="shared" si="0"/>
        <v>5</v>
      </c>
      <c r="P23" s="47" t="s">
        <v>58</v>
      </c>
      <c r="Q23" s="48">
        <f t="shared" si="1"/>
        <v>0</v>
      </c>
      <c r="R23" s="47" t="s">
        <v>18</v>
      </c>
      <c r="S23" s="49">
        <v>0</v>
      </c>
      <c r="T23" s="49"/>
      <c r="U23" s="49"/>
      <c r="V23" s="49"/>
      <c r="W23" s="49"/>
      <c r="X23" s="49"/>
      <c r="Y23" s="49"/>
      <c r="Z23" s="49"/>
      <c r="AA23" s="49"/>
      <c r="AB23" s="49"/>
    </row>
    <row r="24" spans="1:28" ht="18" customHeight="1" x14ac:dyDescent="0.3">
      <c r="A24" s="146"/>
      <c r="B24" s="50">
        <v>8</v>
      </c>
      <c r="C24" s="51" t="s">
        <v>25</v>
      </c>
      <c r="D24" s="52">
        <v>5</v>
      </c>
      <c r="E24" s="52">
        <v>3</v>
      </c>
      <c r="F24" s="52"/>
      <c r="G24" s="52"/>
      <c r="H24" s="52"/>
      <c r="I24" s="52"/>
      <c r="J24" s="52"/>
      <c r="K24" s="52"/>
      <c r="L24" s="52"/>
      <c r="M24" s="52"/>
      <c r="N24" s="53" t="s">
        <v>14</v>
      </c>
      <c r="O24" s="48">
        <f t="shared" si="0"/>
        <v>2</v>
      </c>
      <c r="P24" s="47" t="s">
        <v>58</v>
      </c>
      <c r="Q24" s="48">
        <f t="shared" si="1"/>
        <v>2</v>
      </c>
      <c r="R24" s="53" t="s">
        <v>17</v>
      </c>
      <c r="S24" s="54">
        <v>7</v>
      </c>
      <c r="T24" s="54">
        <v>2</v>
      </c>
      <c r="U24" s="54"/>
      <c r="V24" s="54"/>
      <c r="W24" s="54"/>
      <c r="X24" s="54"/>
      <c r="Y24" s="54"/>
      <c r="Z24" s="54"/>
      <c r="AA24" s="54"/>
      <c r="AB24" s="54"/>
    </row>
    <row r="25" spans="1:28" ht="18" customHeight="1" x14ac:dyDescent="0.3">
      <c r="A25" s="147"/>
      <c r="B25" s="55">
        <v>9</v>
      </c>
      <c r="C25" s="56" t="s">
        <v>27</v>
      </c>
      <c r="D25" s="57">
        <v>0</v>
      </c>
      <c r="E25" s="57"/>
      <c r="F25" s="57"/>
      <c r="G25" s="57"/>
      <c r="H25" s="57"/>
      <c r="I25" s="57"/>
      <c r="J25" s="57"/>
      <c r="K25" s="57"/>
      <c r="L25" s="57"/>
      <c r="M25" s="57"/>
      <c r="N25" s="58" t="s">
        <v>15</v>
      </c>
      <c r="O25" s="59">
        <f t="shared" si="0"/>
        <v>0</v>
      </c>
      <c r="P25" s="58" t="s">
        <v>58</v>
      </c>
      <c r="Q25" s="59">
        <f t="shared" si="1"/>
        <v>1</v>
      </c>
      <c r="R25" s="58" t="s">
        <v>16</v>
      </c>
      <c r="S25" s="60">
        <v>14</v>
      </c>
      <c r="T25" s="60"/>
      <c r="U25" s="60"/>
      <c r="V25" s="60"/>
      <c r="W25" s="60"/>
      <c r="X25" s="60"/>
      <c r="Y25" s="60"/>
      <c r="Z25" s="60"/>
      <c r="AA25" s="60"/>
      <c r="AB25" s="60"/>
    </row>
    <row r="26" spans="1:28" ht="18" customHeight="1" x14ac:dyDescent="0.3">
      <c r="A26" s="159">
        <v>0.45833333333333331</v>
      </c>
      <c r="B26" s="14">
        <v>1</v>
      </c>
      <c r="C26" s="15" t="s">
        <v>18</v>
      </c>
      <c r="D26" s="16">
        <v>20</v>
      </c>
      <c r="E26" s="16">
        <v>8</v>
      </c>
      <c r="F26" s="16"/>
      <c r="G26" s="16"/>
      <c r="H26" s="16"/>
      <c r="I26" s="16"/>
      <c r="J26" s="16"/>
      <c r="K26" s="16"/>
      <c r="L26" s="16"/>
      <c r="M26" s="16" t="s">
        <v>59</v>
      </c>
      <c r="N26" s="17" t="s">
        <v>24</v>
      </c>
      <c r="O26" s="24">
        <f t="shared" si="0"/>
        <v>2</v>
      </c>
      <c r="P26" s="23" t="s">
        <v>58</v>
      </c>
      <c r="Q26" s="24">
        <f t="shared" si="1"/>
        <v>1</v>
      </c>
      <c r="R26" s="17" t="s">
        <v>22</v>
      </c>
      <c r="S26" s="19">
        <v>10</v>
      </c>
      <c r="T26" s="19"/>
      <c r="U26" s="19"/>
      <c r="V26" s="19"/>
      <c r="W26" s="19"/>
      <c r="X26" s="19"/>
      <c r="Y26" s="19"/>
      <c r="Z26" s="19"/>
      <c r="AA26" s="19"/>
      <c r="AB26" s="19"/>
    </row>
    <row r="27" spans="1:28" ht="18" customHeight="1" x14ac:dyDescent="0.3">
      <c r="A27" s="146"/>
      <c r="B27" s="14">
        <v>2</v>
      </c>
      <c r="C27" s="15" t="s">
        <v>16</v>
      </c>
      <c r="D27" s="16">
        <v>8</v>
      </c>
      <c r="E27" s="16">
        <v>6</v>
      </c>
      <c r="F27" s="16"/>
      <c r="G27" s="16"/>
      <c r="H27" s="16"/>
      <c r="I27" s="16"/>
      <c r="J27" s="16"/>
      <c r="K27" s="16"/>
      <c r="L27" s="16"/>
      <c r="M27" s="16"/>
      <c r="N27" s="17" t="s">
        <v>23</v>
      </c>
      <c r="O27" s="24">
        <f t="shared" si="0"/>
        <v>2</v>
      </c>
      <c r="P27" s="23" t="s">
        <v>58</v>
      </c>
      <c r="Q27" s="24">
        <f t="shared" si="1"/>
        <v>1</v>
      </c>
      <c r="R27" s="17" t="s">
        <v>21</v>
      </c>
      <c r="S27" s="19">
        <v>8</v>
      </c>
      <c r="T27" s="19"/>
      <c r="U27" s="19"/>
      <c r="V27" s="19"/>
      <c r="W27" s="19"/>
      <c r="X27" s="19"/>
      <c r="Y27" s="19"/>
      <c r="Z27" s="19"/>
      <c r="AA27" s="19"/>
      <c r="AB27" s="19" t="s">
        <v>59</v>
      </c>
    </row>
    <row r="28" spans="1:28" ht="18" customHeight="1" x14ac:dyDescent="0.3">
      <c r="A28" s="146"/>
      <c r="B28" s="14">
        <v>3</v>
      </c>
      <c r="C28" s="15" t="s">
        <v>12</v>
      </c>
      <c r="D28" s="16">
        <v>7</v>
      </c>
      <c r="E28" s="16"/>
      <c r="F28" s="16"/>
      <c r="G28" s="16"/>
      <c r="H28" s="16"/>
      <c r="I28" s="16"/>
      <c r="J28" s="16"/>
      <c r="K28" s="16"/>
      <c r="L28" s="16"/>
      <c r="M28" s="16"/>
      <c r="N28" s="17" t="s">
        <v>19</v>
      </c>
      <c r="O28" s="24">
        <f t="shared" si="0"/>
        <v>1</v>
      </c>
      <c r="P28" s="23" t="s">
        <v>58</v>
      </c>
      <c r="Q28" s="24">
        <f t="shared" si="1"/>
        <v>2</v>
      </c>
      <c r="R28" s="17" t="s">
        <v>20</v>
      </c>
      <c r="S28" s="19">
        <v>3</v>
      </c>
      <c r="T28" s="19">
        <v>9</v>
      </c>
      <c r="U28" s="19"/>
      <c r="V28" s="19"/>
      <c r="W28" s="19"/>
      <c r="X28" s="19"/>
      <c r="Y28" s="19"/>
      <c r="Z28" s="19"/>
      <c r="AA28" s="19"/>
      <c r="AB28" s="19"/>
    </row>
    <row r="29" spans="1:28" ht="18" customHeight="1" x14ac:dyDescent="0.3">
      <c r="A29" s="146"/>
      <c r="B29" s="14">
        <v>4</v>
      </c>
      <c r="C29" s="15" t="s">
        <v>17</v>
      </c>
      <c r="D29" s="16">
        <v>10</v>
      </c>
      <c r="E29" s="16"/>
      <c r="F29" s="16"/>
      <c r="G29" s="16"/>
      <c r="H29" s="16"/>
      <c r="I29" s="16"/>
      <c r="J29" s="16"/>
      <c r="K29" s="16"/>
      <c r="L29" s="16"/>
      <c r="M29" s="16"/>
      <c r="N29" s="17" t="s">
        <v>30</v>
      </c>
      <c r="O29" s="24">
        <f t="shared" si="0"/>
        <v>1</v>
      </c>
      <c r="P29" s="23" t="s">
        <v>58</v>
      </c>
      <c r="Q29" s="24">
        <f t="shared" si="1"/>
        <v>1</v>
      </c>
      <c r="R29" s="17" t="s">
        <v>29</v>
      </c>
      <c r="S29" s="19">
        <v>10</v>
      </c>
      <c r="T29" s="19"/>
      <c r="U29" s="19"/>
      <c r="V29" s="19"/>
      <c r="W29" s="19"/>
      <c r="X29" s="19"/>
      <c r="Y29" s="19"/>
      <c r="Z29" s="19"/>
      <c r="AA29" s="19"/>
      <c r="AB29" s="19" t="s">
        <v>59</v>
      </c>
    </row>
    <row r="30" spans="1:28" ht="18" customHeight="1" x14ac:dyDescent="0.3">
      <c r="A30" s="146"/>
      <c r="B30" s="14">
        <v>5</v>
      </c>
      <c r="C30" s="15" t="s">
        <v>14</v>
      </c>
      <c r="D30" s="16">
        <v>19</v>
      </c>
      <c r="E30" s="16">
        <v>25</v>
      </c>
      <c r="F30" s="16">
        <v>19</v>
      </c>
      <c r="G30" s="16">
        <v>20</v>
      </c>
      <c r="H30" s="16"/>
      <c r="I30" s="16"/>
      <c r="J30" s="16"/>
      <c r="K30" s="16"/>
      <c r="L30" s="16"/>
      <c r="M30" s="16"/>
      <c r="N30" s="17" t="s">
        <v>25</v>
      </c>
      <c r="O30" s="24">
        <f t="shared" si="0"/>
        <v>4</v>
      </c>
      <c r="P30" s="23" t="s">
        <v>58</v>
      </c>
      <c r="Q30" s="24">
        <f t="shared" si="1"/>
        <v>0</v>
      </c>
      <c r="R30" s="17" t="s">
        <v>28</v>
      </c>
      <c r="S30" s="19">
        <v>0</v>
      </c>
      <c r="T30" s="19"/>
      <c r="U30" s="19"/>
      <c r="V30" s="19"/>
      <c r="W30" s="19"/>
      <c r="X30" s="19"/>
      <c r="Y30" s="19"/>
      <c r="Z30" s="19"/>
      <c r="AA30" s="19"/>
      <c r="AB30" s="19"/>
    </row>
    <row r="31" spans="1:28" ht="18" customHeight="1" x14ac:dyDescent="0.3">
      <c r="A31" s="146"/>
      <c r="B31" s="20">
        <v>6</v>
      </c>
      <c r="C31" s="21" t="s">
        <v>13</v>
      </c>
      <c r="D31" s="22">
        <v>8</v>
      </c>
      <c r="E31" s="22">
        <v>8</v>
      </c>
      <c r="F31" s="22">
        <v>5</v>
      </c>
      <c r="G31" s="22"/>
      <c r="H31" s="22"/>
      <c r="I31" s="22"/>
      <c r="J31" s="22"/>
      <c r="K31" s="22"/>
      <c r="L31" s="22"/>
      <c r="M31" s="22"/>
      <c r="N31" s="23" t="s">
        <v>26</v>
      </c>
      <c r="O31" s="24">
        <f t="shared" si="0"/>
        <v>3</v>
      </c>
      <c r="P31" s="23" t="s">
        <v>58</v>
      </c>
      <c r="Q31" s="24">
        <f t="shared" si="1"/>
        <v>0</v>
      </c>
      <c r="R31" s="23" t="s">
        <v>27</v>
      </c>
      <c r="S31" s="25">
        <v>0</v>
      </c>
      <c r="T31" s="25"/>
      <c r="U31" s="25"/>
      <c r="V31" s="25"/>
      <c r="W31" s="25"/>
      <c r="X31" s="25"/>
      <c r="Y31" s="25"/>
      <c r="Z31" s="25"/>
      <c r="AA31" s="25"/>
      <c r="AB31" s="25"/>
    </row>
    <row r="32" spans="1:28" ht="18" customHeight="1" x14ac:dyDescent="0.3">
      <c r="A32" s="146"/>
      <c r="B32" s="20">
        <v>7</v>
      </c>
      <c r="C32" s="21" t="s">
        <v>15</v>
      </c>
      <c r="D32" s="22">
        <v>5</v>
      </c>
      <c r="E32" s="22"/>
      <c r="F32" s="22"/>
      <c r="G32" s="22"/>
      <c r="H32" s="22"/>
      <c r="I32" s="22"/>
      <c r="J32" s="22"/>
      <c r="K32" s="22"/>
      <c r="L32" s="22"/>
      <c r="M32" s="22"/>
      <c r="N32" s="23" t="s">
        <v>36</v>
      </c>
      <c r="O32" s="24">
        <f t="shared" si="0"/>
        <v>1</v>
      </c>
      <c r="P32" s="23" t="s">
        <v>58</v>
      </c>
      <c r="Q32" s="24">
        <f t="shared" si="1"/>
        <v>3</v>
      </c>
      <c r="R32" s="23" t="s">
        <v>34</v>
      </c>
      <c r="S32" s="25">
        <v>10</v>
      </c>
      <c r="T32" s="25">
        <v>19</v>
      </c>
      <c r="U32" s="25">
        <v>10</v>
      </c>
      <c r="V32" s="25"/>
      <c r="W32" s="25"/>
      <c r="X32" s="25"/>
      <c r="Y32" s="25"/>
      <c r="Z32" s="25"/>
      <c r="AA32" s="25"/>
      <c r="AB32" s="25"/>
    </row>
    <row r="33" spans="1:28" ht="18" customHeight="1" x14ac:dyDescent="0.3">
      <c r="A33" s="146"/>
      <c r="B33" s="27">
        <v>8</v>
      </c>
      <c r="C33" s="28" t="s">
        <v>47</v>
      </c>
      <c r="D33" s="29">
        <v>10</v>
      </c>
      <c r="E33" s="29">
        <v>5</v>
      </c>
      <c r="F33" s="29"/>
      <c r="G33" s="29"/>
      <c r="H33" s="29"/>
      <c r="I33" s="29"/>
      <c r="J33" s="29"/>
      <c r="K33" s="29"/>
      <c r="L33" s="29"/>
      <c r="M33" s="29"/>
      <c r="N33" s="30" t="s">
        <v>35</v>
      </c>
      <c r="O33" s="24">
        <f t="shared" si="0"/>
        <v>2</v>
      </c>
      <c r="P33" s="23" t="s">
        <v>58</v>
      </c>
      <c r="Q33" s="24">
        <f t="shared" si="1"/>
        <v>1</v>
      </c>
      <c r="R33" s="30" t="s">
        <v>33</v>
      </c>
      <c r="S33" s="31">
        <v>10</v>
      </c>
      <c r="T33" s="31"/>
      <c r="U33" s="31"/>
      <c r="V33" s="31"/>
      <c r="W33" s="31"/>
      <c r="X33" s="31"/>
      <c r="Y33" s="31"/>
      <c r="Z33" s="31"/>
      <c r="AA33" s="31"/>
      <c r="AB33" s="31"/>
    </row>
    <row r="34" spans="1:28" ht="18" customHeight="1" x14ac:dyDescent="0.3">
      <c r="A34" s="146"/>
      <c r="B34" s="27">
        <v>9</v>
      </c>
      <c r="C34" s="28" t="s">
        <v>44</v>
      </c>
      <c r="D34" s="29">
        <v>9</v>
      </c>
      <c r="E34" s="29"/>
      <c r="F34" s="29"/>
      <c r="G34" s="29"/>
      <c r="H34" s="29"/>
      <c r="I34" s="29"/>
      <c r="J34" s="29"/>
      <c r="K34" s="29"/>
      <c r="L34" s="29"/>
      <c r="M34" s="29"/>
      <c r="N34" s="30" t="s">
        <v>31</v>
      </c>
      <c r="O34" s="24">
        <f t="shared" si="0"/>
        <v>1</v>
      </c>
      <c r="P34" s="23" t="s">
        <v>58</v>
      </c>
      <c r="Q34" s="24">
        <f t="shared" si="1"/>
        <v>4</v>
      </c>
      <c r="R34" s="30" t="s">
        <v>32</v>
      </c>
      <c r="S34" s="31">
        <v>8</v>
      </c>
      <c r="T34" s="31">
        <v>5</v>
      </c>
      <c r="U34" s="31">
        <v>5</v>
      </c>
      <c r="V34" s="31">
        <v>2</v>
      </c>
      <c r="W34" s="31"/>
      <c r="X34" s="31"/>
      <c r="Y34" s="31"/>
      <c r="Z34" s="31"/>
      <c r="AA34" s="31"/>
      <c r="AB34" s="31"/>
    </row>
    <row r="35" spans="1:28" ht="18" customHeight="1" x14ac:dyDescent="0.3">
      <c r="A35" s="146"/>
      <c r="B35" s="27">
        <v>10</v>
      </c>
      <c r="C35" s="28" t="s">
        <v>43</v>
      </c>
      <c r="D35" s="29">
        <v>0</v>
      </c>
      <c r="E35" s="29"/>
      <c r="F35" s="29"/>
      <c r="G35" s="29"/>
      <c r="H35" s="29"/>
      <c r="I35" s="29"/>
      <c r="J35" s="29"/>
      <c r="K35" s="29"/>
      <c r="L35" s="29"/>
      <c r="M35" s="29"/>
      <c r="N35" s="30" t="s">
        <v>38</v>
      </c>
      <c r="O35" s="24">
        <f t="shared" si="0"/>
        <v>0</v>
      </c>
      <c r="P35" s="23" t="s">
        <v>58</v>
      </c>
      <c r="Q35" s="24">
        <f t="shared" si="1"/>
        <v>0</v>
      </c>
      <c r="R35" s="30" t="s">
        <v>42</v>
      </c>
      <c r="S35" s="31">
        <v>0</v>
      </c>
      <c r="T35" s="31"/>
      <c r="U35" s="31"/>
      <c r="V35" s="31"/>
      <c r="W35" s="31"/>
      <c r="X35" s="31"/>
      <c r="Y35" s="31"/>
      <c r="Z35" s="31"/>
      <c r="AA35" s="31"/>
      <c r="AB35" s="31"/>
    </row>
    <row r="36" spans="1:28" ht="18" customHeight="1" x14ac:dyDescent="0.3">
      <c r="A36" s="146"/>
      <c r="B36" s="27">
        <v>11</v>
      </c>
      <c r="C36" s="28" t="s">
        <v>45</v>
      </c>
      <c r="D36" s="29">
        <v>5</v>
      </c>
      <c r="E36" s="29"/>
      <c r="F36" s="29"/>
      <c r="G36" s="29"/>
      <c r="H36" s="29"/>
      <c r="I36" s="29"/>
      <c r="J36" s="29"/>
      <c r="K36" s="29"/>
      <c r="L36" s="29"/>
      <c r="M36" s="29"/>
      <c r="N36" s="30" t="s">
        <v>39</v>
      </c>
      <c r="O36" s="24">
        <f t="shared" si="0"/>
        <v>1</v>
      </c>
      <c r="P36" s="23" t="s">
        <v>58</v>
      </c>
      <c r="Q36" s="24">
        <f t="shared" si="1"/>
        <v>4</v>
      </c>
      <c r="R36" s="30" t="s">
        <v>37</v>
      </c>
      <c r="S36" s="31">
        <v>7</v>
      </c>
      <c r="T36" s="31">
        <v>2</v>
      </c>
      <c r="U36" s="31">
        <v>14</v>
      </c>
      <c r="V36" s="31">
        <v>14</v>
      </c>
      <c r="W36" s="31"/>
      <c r="X36" s="31"/>
      <c r="Y36" s="31"/>
      <c r="Z36" s="31"/>
      <c r="AA36" s="31" t="s">
        <v>59</v>
      </c>
      <c r="AB36" s="31" t="s">
        <v>59</v>
      </c>
    </row>
    <row r="37" spans="1:28" ht="18" customHeight="1" x14ac:dyDescent="0.3">
      <c r="A37" s="147"/>
      <c r="B37" s="32">
        <v>12</v>
      </c>
      <c r="C37" s="33" t="s">
        <v>46</v>
      </c>
      <c r="D37" s="34">
        <v>0</v>
      </c>
      <c r="E37" s="34"/>
      <c r="F37" s="34"/>
      <c r="G37" s="34"/>
      <c r="H37" s="34"/>
      <c r="I37" s="34"/>
      <c r="J37" s="34"/>
      <c r="K37" s="34"/>
      <c r="L37" s="34"/>
      <c r="M37" s="34"/>
      <c r="N37" s="35" t="s">
        <v>40</v>
      </c>
      <c r="O37" s="36">
        <f t="shared" si="0"/>
        <v>0</v>
      </c>
      <c r="P37" s="35" t="s">
        <v>58</v>
      </c>
      <c r="Q37" s="36">
        <f t="shared" si="1"/>
        <v>1</v>
      </c>
      <c r="R37" s="35" t="s">
        <v>41</v>
      </c>
      <c r="S37" s="37">
        <v>10</v>
      </c>
      <c r="T37" s="37"/>
      <c r="U37" s="37"/>
      <c r="V37" s="37"/>
      <c r="W37" s="37"/>
      <c r="X37" s="37"/>
      <c r="Y37" s="37"/>
      <c r="Z37" s="37"/>
      <c r="AA37" s="37"/>
      <c r="AB37" s="37"/>
    </row>
    <row r="38" spans="1:28" ht="18" customHeight="1" x14ac:dyDescent="0.3">
      <c r="A38" s="150">
        <v>0.5</v>
      </c>
      <c r="B38" s="38">
        <v>1</v>
      </c>
      <c r="C38" s="39" t="s">
        <v>35</v>
      </c>
      <c r="D38" s="40">
        <v>0</v>
      </c>
      <c r="E38" s="40"/>
      <c r="F38" s="40"/>
      <c r="G38" s="40"/>
      <c r="H38" s="40"/>
      <c r="I38" s="40"/>
      <c r="J38" s="40"/>
      <c r="K38" s="40"/>
      <c r="L38" s="40"/>
      <c r="M38" s="40"/>
      <c r="N38" s="41" t="s">
        <v>45</v>
      </c>
      <c r="O38" s="61">
        <f t="shared" si="0"/>
        <v>0</v>
      </c>
      <c r="P38" s="41" t="s">
        <v>58</v>
      </c>
      <c r="Q38" s="61">
        <f t="shared" si="1"/>
        <v>1</v>
      </c>
      <c r="R38" s="41" t="s">
        <v>48</v>
      </c>
      <c r="S38" s="43">
        <v>1</v>
      </c>
      <c r="T38" s="43"/>
      <c r="U38" s="43"/>
      <c r="V38" s="43"/>
      <c r="W38" s="43"/>
      <c r="X38" s="43"/>
      <c r="Y38" s="43"/>
      <c r="Z38" s="43"/>
      <c r="AA38" s="43"/>
      <c r="AB38" s="43"/>
    </row>
    <row r="39" spans="1:28" ht="18" customHeight="1" x14ac:dyDescent="0.3">
      <c r="A39" s="146"/>
      <c r="B39" s="44">
        <v>2</v>
      </c>
      <c r="C39" s="45" t="s">
        <v>33</v>
      </c>
      <c r="D39" s="46">
        <v>0</v>
      </c>
      <c r="E39" s="46"/>
      <c r="F39" s="46"/>
      <c r="G39" s="46"/>
      <c r="H39" s="46"/>
      <c r="I39" s="46"/>
      <c r="J39" s="46"/>
      <c r="K39" s="46"/>
      <c r="L39" s="46"/>
      <c r="M39" s="46"/>
      <c r="N39" s="47" t="s">
        <v>46</v>
      </c>
      <c r="O39" s="62">
        <f t="shared" si="0"/>
        <v>0</v>
      </c>
      <c r="P39" s="47" t="s">
        <v>58</v>
      </c>
      <c r="Q39" s="62">
        <f t="shared" si="1"/>
        <v>4</v>
      </c>
      <c r="R39" s="47" t="s">
        <v>44</v>
      </c>
      <c r="S39" s="49">
        <v>20</v>
      </c>
      <c r="T39" s="49">
        <v>21</v>
      </c>
      <c r="U39" s="49">
        <v>20</v>
      </c>
      <c r="V39" s="49">
        <v>10</v>
      </c>
      <c r="W39" s="49"/>
      <c r="X39" s="49"/>
      <c r="Y39" s="49"/>
      <c r="Z39" s="49"/>
      <c r="AA39" s="49"/>
      <c r="AB39" s="49"/>
    </row>
    <row r="40" spans="1:28" ht="18" customHeight="1" x14ac:dyDescent="0.3">
      <c r="A40" s="146"/>
      <c r="B40" s="44">
        <v>3</v>
      </c>
      <c r="C40" s="45" t="s">
        <v>36</v>
      </c>
      <c r="D40" s="46">
        <v>9</v>
      </c>
      <c r="E40" s="46"/>
      <c r="F40" s="46"/>
      <c r="G40" s="46"/>
      <c r="H40" s="46"/>
      <c r="I40" s="46"/>
      <c r="J40" s="46"/>
      <c r="K40" s="46"/>
      <c r="L40" s="46"/>
      <c r="M40" s="46"/>
      <c r="N40" s="47" t="s">
        <v>47</v>
      </c>
      <c r="O40" s="62">
        <f t="shared" si="0"/>
        <v>1</v>
      </c>
      <c r="P40" s="47" t="s">
        <v>58</v>
      </c>
      <c r="Q40" s="62">
        <f t="shared" si="1"/>
        <v>0</v>
      </c>
      <c r="R40" s="47" t="s">
        <v>43</v>
      </c>
      <c r="S40" s="49">
        <v>0</v>
      </c>
      <c r="T40" s="49"/>
      <c r="U40" s="49"/>
      <c r="V40" s="49"/>
      <c r="W40" s="49"/>
      <c r="X40" s="49"/>
      <c r="Y40" s="49"/>
      <c r="Z40" s="49"/>
      <c r="AA40" s="49"/>
      <c r="AB40" s="49"/>
    </row>
    <row r="41" spans="1:28" ht="18" customHeight="1" x14ac:dyDescent="0.3">
      <c r="A41" s="146"/>
      <c r="B41" s="44">
        <v>4</v>
      </c>
      <c r="C41" s="45" t="s">
        <v>31</v>
      </c>
      <c r="D41" s="46">
        <v>9</v>
      </c>
      <c r="E41" s="46">
        <v>11</v>
      </c>
      <c r="F41" s="46"/>
      <c r="G41" s="46"/>
      <c r="H41" s="46"/>
      <c r="I41" s="46"/>
      <c r="J41" s="46"/>
      <c r="K41" s="46"/>
      <c r="L41" s="46"/>
      <c r="M41" s="46"/>
      <c r="N41" s="47" t="s">
        <v>14</v>
      </c>
      <c r="O41" s="62">
        <f t="shared" si="0"/>
        <v>2</v>
      </c>
      <c r="P41" s="47" t="s">
        <v>58</v>
      </c>
      <c r="Q41" s="62">
        <f t="shared" si="1"/>
        <v>1</v>
      </c>
      <c r="R41" s="47" t="s">
        <v>12</v>
      </c>
      <c r="S41" s="49">
        <v>9</v>
      </c>
      <c r="T41" s="49"/>
      <c r="U41" s="49"/>
      <c r="V41" s="49"/>
      <c r="W41" s="49"/>
      <c r="X41" s="49"/>
      <c r="Y41" s="49"/>
      <c r="Z41" s="49"/>
      <c r="AA41" s="49"/>
      <c r="AB41" s="49"/>
    </row>
    <row r="42" spans="1:28" ht="18" customHeight="1" x14ac:dyDescent="0.3">
      <c r="A42" s="146"/>
      <c r="B42" s="44">
        <v>5</v>
      </c>
      <c r="C42" s="45" t="s">
        <v>32</v>
      </c>
      <c r="D42" s="46">
        <v>15</v>
      </c>
      <c r="E42" s="46"/>
      <c r="F42" s="46"/>
      <c r="G42" s="46"/>
      <c r="H42" s="46"/>
      <c r="I42" s="46"/>
      <c r="J42" s="46"/>
      <c r="K42" s="46"/>
      <c r="L42" s="46"/>
      <c r="M42" s="46" t="s">
        <v>59</v>
      </c>
      <c r="N42" s="47" t="s">
        <v>15</v>
      </c>
      <c r="O42" s="62">
        <f t="shared" si="0"/>
        <v>1</v>
      </c>
      <c r="P42" s="47" t="s">
        <v>58</v>
      </c>
      <c r="Q42" s="62">
        <f t="shared" si="1"/>
        <v>2</v>
      </c>
      <c r="R42" s="47" t="s">
        <v>18</v>
      </c>
      <c r="S42" s="49">
        <v>21</v>
      </c>
      <c r="T42" s="49">
        <v>9</v>
      </c>
      <c r="U42" s="49"/>
      <c r="V42" s="49"/>
      <c r="W42" s="49"/>
      <c r="X42" s="49"/>
      <c r="Y42" s="49"/>
      <c r="Z42" s="49"/>
      <c r="AA42" s="49"/>
      <c r="AB42" s="49"/>
    </row>
    <row r="43" spans="1:28" ht="18" customHeight="1" x14ac:dyDescent="0.3">
      <c r="A43" s="146"/>
      <c r="B43" s="44">
        <v>6</v>
      </c>
      <c r="C43" s="45" t="s">
        <v>34</v>
      </c>
      <c r="D43" s="46">
        <v>0</v>
      </c>
      <c r="E43" s="46"/>
      <c r="F43" s="46"/>
      <c r="G43" s="46"/>
      <c r="H43" s="46"/>
      <c r="I43" s="46"/>
      <c r="J43" s="46"/>
      <c r="K43" s="46"/>
      <c r="L43" s="46"/>
      <c r="M43" s="46"/>
      <c r="N43" s="47" t="s">
        <v>16</v>
      </c>
      <c r="O43" s="62">
        <f t="shared" si="0"/>
        <v>0</v>
      </c>
      <c r="P43" s="47" t="s">
        <v>58</v>
      </c>
      <c r="Q43" s="62">
        <f t="shared" si="1"/>
        <v>2</v>
      </c>
      <c r="R43" s="47" t="s">
        <v>17</v>
      </c>
      <c r="S43" s="49">
        <v>19</v>
      </c>
      <c r="T43" s="49">
        <v>14</v>
      </c>
      <c r="U43" s="49"/>
      <c r="V43" s="49"/>
      <c r="W43" s="49"/>
      <c r="X43" s="49"/>
      <c r="Y43" s="49"/>
      <c r="Z43" s="49"/>
      <c r="AA43" s="49"/>
      <c r="AB43" s="49"/>
    </row>
    <row r="44" spans="1:28" ht="18" customHeight="1" x14ac:dyDescent="0.3">
      <c r="A44" s="146"/>
      <c r="B44" s="44">
        <v>7</v>
      </c>
      <c r="C44" s="45" t="s">
        <v>39</v>
      </c>
      <c r="D44" s="46">
        <v>0</v>
      </c>
      <c r="E44" s="46"/>
      <c r="F44" s="46"/>
      <c r="G44" s="46"/>
      <c r="H44" s="46"/>
      <c r="I44" s="46"/>
      <c r="J44" s="46"/>
      <c r="K44" s="46"/>
      <c r="L44" s="46"/>
      <c r="M44" s="46"/>
      <c r="N44" s="47" t="s">
        <v>21</v>
      </c>
      <c r="O44" s="62">
        <f t="shared" si="0"/>
        <v>0</v>
      </c>
      <c r="P44" s="47" t="s">
        <v>58</v>
      </c>
      <c r="Q44" s="62">
        <f t="shared" si="1"/>
        <v>2</v>
      </c>
      <c r="R44" s="47" t="s">
        <v>24</v>
      </c>
      <c r="S44" s="49">
        <v>8</v>
      </c>
      <c r="T44" s="49">
        <v>7</v>
      </c>
      <c r="U44" s="49"/>
      <c r="V44" s="49"/>
      <c r="W44" s="49"/>
      <c r="X44" s="49"/>
      <c r="Y44" s="49"/>
      <c r="Z44" s="49"/>
      <c r="AA44" s="49"/>
      <c r="AB44" s="49"/>
    </row>
    <row r="45" spans="1:28" ht="18" customHeight="1" x14ac:dyDescent="0.3">
      <c r="A45" s="146"/>
      <c r="B45" s="50">
        <v>8</v>
      </c>
      <c r="C45" s="51" t="s">
        <v>37</v>
      </c>
      <c r="D45" s="52">
        <v>10</v>
      </c>
      <c r="E45" s="52"/>
      <c r="F45" s="52"/>
      <c r="G45" s="52"/>
      <c r="H45" s="52"/>
      <c r="I45" s="52"/>
      <c r="J45" s="52"/>
      <c r="K45" s="52"/>
      <c r="L45" s="52"/>
      <c r="M45" s="52"/>
      <c r="N45" s="53" t="s">
        <v>23</v>
      </c>
      <c r="O45" s="62">
        <f t="shared" si="0"/>
        <v>1</v>
      </c>
      <c r="P45" s="47" t="s">
        <v>58</v>
      </c>
      <c r="Q45" s="62">
        <f t="shared" si="1"/>
        <v>1</v>
      </c>
      <c r="R45" s="53" t="s">
        <v>19</v>
      </c>
      <c r="S45" s="54">
        <v>3</v>
      </c>
      <c r="T45" s="54"/>
      <c r="U45" s="54"/>
      <c r="V45" s="54"/>
      <c r="W45" s="54"/>
      <c r="X45" s="54"/>
      <c r="Y45" s="54"/>
      <c r="Z45" s="54"/>
      <c r="AA45" s="54"/>
      <c r="AB45" s="54"/>
    </row>
    <row r="46" spans="1:28" ht="18" customHeight="1" x14ac:dyDescent="0.3">
      <c r="A46" s="146"/>
      <c r="B46" s="50">
        <v>9</v>
      </c>
      <c r="C46" s="51" t="s">
        <v>38</v>
      </c>
      <c r="D46" s="52">
        <v>11</v>
      </c>
      <c r="E46" s="52"/>
      <c r="F46" s="52"/>
      <c r="G46" s="52"/>
      <c r="H46" s="52"/>
      <c r="I46" s="52"/>
      <c r="J46" s="52"/>
      <c r="K46" s="52"/>
      <c r="L46" s="52"/>
      <c r="M46" s="52" t="s">
        <v>59</v>
      </c>
      <c r="N46" s="53" t="s">
        <v>22</v>
      </c>
      <c r="O46" s="62">
        <f t="shared" si="0"/>
        <v>1</v>
      </c>
      <c r="P46" s="47" t="s">
        <v>58</v>
      </c>
      <c r="Q46" s="62">
        <f t="shared" si="1"/>
        <v>3</v>
      </c>
      <c r="R46" s="53" t="s">
        <v>20</v>
      </c>
      <c r="S46" s="54">
        <v>8</v>
      </c>
      <c r="T46" s="54">
        <v>11</v>
      </c>
      <c r="U46" s="54">
        <v>8</v>
      </c>
      <c r="V46" s="54"/>
      <c r="W46" s="54"/>
      <c r="X46" s="54"/>
      <c r="Y46" s="54"/>
      <c r="Z46" s="54"/>
      <c r="AA46" s="54"/>
      <c r="AB46" s="54"/>
    </row>
    <row r="47" spans="1:28" ht="18" customHeight="1" x14ac:dyDescent="0.3">
      <c r="A47" s="146"/>
      <c r="B47" s="50">
        <v>10</v>
      </c>
      <c r="C47" s="51" t="s">
        <v>40</v>
      </c>
      <c r="D47" s="52">
        <v>4</v>
      </c>
      <c r="E47" s="52">
        <v>30</v>
      </c>
      <c r="F47" s="52">
        <v>10</v>
      </c>
      <c r="G47" s="52"/>
      <c r="H47" s="52"/>
      <c r="I47" s="52"/>
      <c r="J47" s="52"/>
      <c r="K47" s="52"/>
      <c r="L47" s="52"/>
      <c r="M47" s="52"/>
      <c r="N47" s="53" t="s">
        <v>30</v>
      </c>
      <c r="O47" s="62">
        <f t="shared" si="0"/>
        <v>3</v>
      </c>
      <c r="P47" s="47" t="s">
        <v>58</v>
      </c>
      <c r="Q47" s="62">
        <f t="shared" si="1"/>
        <v>1</v>
      </c>
      <c r="R47" s="53" t="s">
        <v>28</v>
      </c>
      <c r="S47" s="54">
        <v>7</v>
      </c>
      <c r="T47" s="54"/>
      <c r="U47" s="54"/>
      <c r="V47" s="54"/>
      <c r="W47" s="54"/>
      <c r="X47" s="54"/>
      <c r="Y47" s="54"/>
      <c r="Z47" s="54"/>
      <c r="AA47" s="54"/>
      <c r="AB47" s="54"/>
    </row>
    <row r="48" spans="1:28" ht="18" customHeight="1" x14ac:dyDescent="0.3">
      <c r="A48" s="146"/>
      <c r="B48" s="50">
        <v>11</v>
      </c>
      <c r="C48" s="51" t="s">
        <v>42</v>
      </c>
      <c r="D48" s="52">
        <v>13</v>
      </c>
      <c r="E48" s="52">
        <v>11</v>
      </c>
      <c r="F48" s="52">
        <v>29</v>
      </c>
      <c r="G48" s="52"/>
      <c r="H48" s="52"/>
      <c r="I48" s="52"/>
      <c r="J48" s="52"/>
      <c r="K48" s="52"/>
      <c r="L48" s="52"/>
      <c r="M48" s="52"/>
      <c r="N48" s="53" t="s">
        <v>29</v>
      </c>
      <c r="O48" s="62">
        <f t="shared" si="0"/>
        <v>3</v>
      </c>
      <c r="P48" s="47" t="s">
        <v>58</v>
      </c>
      <c r="Q48" s="62">
        <f t="shared" si="1"/>
        <v>0</v>
      </c>
      <c r="R48" s="53" t="s">
        <v>27</v>
      </c>
      <c r="S48" s="54">
        <v>0</v>
      </c>
      <c r="T48" s="54"/>
      <c r="U48" s="54"/>
      <c r="V48" s="54"/>
      <c r="W48" s="54"/>
      <c r="X48" s="54"/>
      <c r="Y48" s="54"/>
      <c r="Z48" s="54"/>
      <c r="AA48" s="54"/>
      <c r="AB48" s="54"/>
    </row>
    <row r="49" spans="1:28" ht="18" customHeight="1" x14ac:dyDescent="0.3">
      <c r="A49" s="147"/>
      <c r="B49" s="55">
        <v>12</v>
      </c>
      <c r="C49" s="56" t="s">
        <v>41</v>
      </c>
      <c r="D49" s="57">
        <v>10</v>
      </c>
      <c r="E49" s="57"/>
      <c r="F49" s="57"/>
      <c r="G49" s="57"/>
      <c r="H49" s="57"/>
      <c r="I49" s="57"/>
      <c r="J49" s="57"/>
      <c r="K49" s="57"/>
      <c r="L49" s="57"/>
      <c r="M49" s="57" t="s">
        <v>59</v>
      </c>
      <c r="N49" s="58" t="s">
        <v>25</v>
      </c>
      <c r="O49" s="63">
        <f t="shared" si="0"/>
        <v>1</v>
      </c>
      <c r="P49" s="58" t="s">
        <v>58</v>
      </c>
      <c r="Q49" s="63">
        <f t="shared" si="1"/>
        <v>3</v>
      </c>
      <c r="R49" s="58" t="s">
        <v>26</v>
      </c>
      <c r="S49" s="60">
        <v>7</v>
      </c>
      <c r="T49" s="60">
        <v>9</v>
      </c>
      <c r="U49" s="60">
        <v>7</v>
      </c>
      <c r="V49" s="60"/>
      <c r="W49" s="60"/>
      <c r="X49" s="60"/>
      <c r="Y49" s="60"/>
      <c r="Z49" s="60"/>
      <c r="AA49" s="60"/>
      <c r="AB49" s="60" t="s">
        <v>59</v>
      </c>
    </row>
    <row r="50" spans="1:28" ht="18" customHeight="1" x14ac:dyDescent="0.3">
      <c r="A50" s="145">
        <v>0.58333333333333337</v>
      </c>
      <c r="B50" s="20">
        <v>1</v>
      </c>
      <c r="C50" s="21" t="s">
        <v>25</v>
      </c>
      <c r="D50" s="22">
        <v>10</v>
      </c>
      <c r="E50" s="22">
        <v>9</v>
      </c>
      <c r="F50" s="22">
        <v>9</v>
      </c>
      <c r="G50" s="22">
        <v>19</v>
      </c>
      <c r="H50" s="22"/>
      <c r="I50" s="22"/>
      <c r="J50" s="22"/>
      <c r="K50" s="22"/>
      <c r="L50" s="22"/>
      <c r="M50" s="22"/>
      <c r="N50" s="23" t="s">
        <v>31</v>
      </c>
      <c r="O50" s="24">
        <f t="shared" si="0"/>
        <v>4</v>
      </c>
      <c r="P50" s="23" t="s">
        <v>58</v>
      </c>
      <c r="Q50" s="24">
        <f t="shared" si="1"/>
        <v>0</v>
      </c>
      <c r="R50" s="23" t="s">
        <v>36</v>
      </c>
      <c r="S50" s="25">
        <v>0</v>
      </c>
      <c r="T50" s="25"/>
      <c r="U50" s="25"/>
      <c r="V50" s="25"/>
      <c r="W50" s="25"/>
      <c r="X50" s="25"/>
      <c r="Y50" s="25"/>
      <c r="Z50" s="25"/>
      <c r="AA50" s="25"/>
      <c r="AB50" s="25"/>
    </row>
    <row r="51" spans="1:28" ht="18" customHeight="1" x14ac:dyDescent="0.3">
      <c r="A51" s="146"/>
      <c r="B51" s="20">
        <v>2</v>
      </c>
      <c r="C51" s="21" t="s">
        <v>28</v>
      </c>
      <c r="D51" s="22">
        <v>9</v>
      </c>
      <c r="E51" s="22">
        <v>8</v>
      </c>
      <c r="F51" s="22"/>
      <c r="G51" s="22"/>
      <c r="H51" s="22"/>
      <c r="I51" s="22"/>
      <c r="J51" s="22"/>
      <c r="K51" s="22"/>
      <c r="L51" s="22"/>
      <c r="M51" s="22"/>
      <c r="N51" s="23" t="s">
        <v>32</v>
      </c>
      <c r="O51" s="24">
        <f t="shared" si="0"/>
        <v>2</v>
      </c>
      <c r="P51" s="23" t="s">
        <v>58</v>
      </c>
      <c r="Q51" s="24">
        <f t="shared" si="1"/>
        <v>1</v>
      </c>
      <c r="R51" s="23" t="s">
        <v>35</v>
      </c>
      <c r="S51" s="25">
        <v>2</v>
      </c>
      <c r="T51" s="25"/>
      <c r="U51" s="25"/>
      <c r="V51" s="25"/>
      <c r="W51" s="25"/>
      <c r="X51" s="25"/>
      <c r="Y51" s="25"/>
      <c r="Z51" s="25"/>
      <c r="AA51" s="25"/>
      <c r="AB51" s="25"/>
    </row>
    <row r="52" spans="1:28" ht="18" customHeight="1" x14ac:dyDescent="0.3">
      <c r="A52" s="146"/>
      <c r="B52" s="20">
        <v>3</v>
      </c>
      <c r="C52" s="21" t="s">
        <v>27</v>
      </c>
      <c r="D52" s="22">
        <v>26</v>
      </c>
      <c r="E52" s="22"/>
      <c r="F52" s="22"/>
      <c r="G52" s="22"/>
      <c r="H52" s="22"/>
      <c r="I52" s="22"/>
      <c r="J52" s="22"/>
      <c r="K52" s="22"/>
      <c r="L52" s="22"/>
      <c r="M52" s="22" t="s">
        <v>59</v>
      </c>
      <c r="N52" s="23" t="s">
        <v>33</v>
      </c>
      <c r="O52" s="24">
        <f t="shared" si="0"/>
        <v>1</v>
      </c>
      <c r="P52" s="23" t="s">
        <v>58</v>
      </c>
      <c r="Q52" s="24">
        <f t="shared" si="1"/>
        <v>1</v>
      </c>
      <c r="R52" s="23" t="s">
        <v>34</v>
      </c>
      <c r="S52" s="25">
        <v>10</v>
      </c>
      <c r="T52" s="25"/>
      <c r="U52" s="25"/>
      <c r="V52" s="25"/>
      <c r="W52" s="25"/>
      <c r="X52" s="25"/>
      <c r="Y52" s="25"/>
      <c r="Z52" s="25"/>
      <c r="AA52" s="25"/>
      <c r="AB52" s="25"/>
    </row>
    <row r="53" spans="1:28" ht="18" customHeight="1" x14ac:dyDescent="0.3">
      <c r="A53" s="146"/>
      <c r="B53" s="20">
        <v>4</v>
      </c>
      <c r="C53" s="21" t="s">
        <v>26</v>
      </c>
      <c r="D53" s="22">
        <v>14</v>
      </c>
      <c r="E53" s="22">
        <v>22</v>
      </c>
      <c r="F53" s="22">
        <v>3</v>
      </c>
      <c r="G53" s="22"/>
      <c r="H53" s="22"/>
      <c r="I53" s="22"/>
      <c r="J53" s="22"/>
      <c r="K53" s="22"/>
      <c r="L53" s="22"/>
      <c r="M53" s="22"/>
      <c r="N53" s="23" t="s">
        <v>37</v>
      </c>
      <c r="O53" s="24">
        <f t="shared" si="0"/>
        <v>3</v>
      </c>
      <c r="P53" s="23" t="s">
        <v>58</v>
      </c>
      <c r="Q53" s="24">
        <f t="shared" si="1"/>
        <v>0</v>
      </c>
      <c r="R53" s="23" t="s">
        <v>42</v>
      </c>
      <c r="S53" s="25">
        <v>0</v>
      </c>
      <c r="T53" s="25"/>
      <c r="U53" s="25"/>
      <c r="V53" s="25"/>
      <c r="W53" s="25"/>
      <c r="X53" s="25"/>
      <c r="Y53" s="25"/>
      <c r="Z53" s="25"/>
      <c r="AA53" s="25"/>
      <c r="AB53" s="25"/>
    </row>
    <row r="54" spans="1:28" ht="18" customHeight="1" x14ac:dyDescent="0.3">
      <c r="A54" s="146"/>
      <c r="B54" s="20">
        <v>5</v>
      </c>
      <c r="C54" s="21" t="s">
        <v>29</v>
      </c>
      <c r="D54" s="22">
        <v>0</v>
      </c>
      <c r="E54" s="22"/>
      <c r="F54" s="22"/>
      <c r="G54" s="22"/>
      <c r="H54" s="22"/>
      <c r="I54" s="22"/>
      <c r="J54" s="22"/>
      <c r="K54" s="22"/>
      <c r="L54" s="22"/>
      <c r="M54" s="22"/>
      <c r="N54" s="23" t="s">
        <v>38</v>
      </c>
      <c r="O54" s="24">
        <f t="shared" si="0"/>
        <v>0</v>
      </c>
      <c r="P54" s="23" t="s">
        <v>58</v>
      </c>
      <c r="Q54" s="24">
        <f t="shared" si="1"/>
        <v>3</v>
      </c>
      <c r="R54" s="23" t="s">
        <v>41</v>
      </c>
      <c r="S54" s="25">
        <v>9</v>
      </c>
      <c r="T54" s="25">
        <v>8</v>
      </c>
      <c r="U54" s="25">
        <v>9</v>
      </c>
      <c r="V54" s="25"/>
      <c r="W54" s="25"/>
      <c r="X54" s="25"/>
      <c r="Y54" s="25"/>
      <c r="Z54" s="25"/>
      <c r="AA54" s="25"/>
      <c r="AB54" s="25"/>
    </row>
    <row r="55" spans="1:28" ht="18" customHeight="1" x14ac:dyDescent="0.3">
      <c r="A55" s="146"/>
      <c r="B55" s="20">
        <v>6</v>
      </c>
      <c r="C55" s="21" t="s">
        <v>30</v>
      </c>
      <c r="D55" s="22">
        <v>8</v>
      </c>
      <c r="E55" s="22">
        <v>7</v>
      </c>
      <c r="F55" s="22">
        <v>5</v>
      </c>
      <c r="G55" s="22">
        <v>7</v>
      </c>
      <c r="H55" s="22"/>
      <c r="I55" s="22"/>
      <c r="J55" s="22"/>
      <c r="K55" s="22"/>
      <c r="L55" s="22"/>
      <c r="M55" s="22"/>
      <c r="N55" s="23" t="s">
        <v>39</v>
      </c>
      <c r="O55" s="24">
        <f t="shared" si="0"/>
        <v>4</v>
      </c>
      <c r="P55" s="23" t="s">
        <v>58</v>
      </c>
      <c r="Q55" s="24">
        <f t="shared" si="1"/>
        <v>1</v>
      </c>
      <c r="R55" s="23" t="s">
        <v>40</v>
      </c>
      <c r="S55" s="25">
        <v>10</v>
      </c>
      <c r="T55" s="25"/>
      <c r="U55" s="25"/>
      <c r="V55" s="25"/>
      <c r="W55" s="25"/>
      <c r="X55" s="25"/>
      <c r="Y55" s="25"/>
      <c r="Z55" s="25"/>
      <c r="AA55" s="25"/>
      <c r="AB55" s="25"/>
    </row>
    <row r="56" spans="1:28" ht="18" customHeight="1" x14ac:dyDescent="0.3">
      <c r="A56" s="146"/>
      <c r="B56" s="20">
        <v>7</v>
      </c>
      <c r="C56" s="21" t="s">
        <v>21</v>
      </c>
      <c r="D56" s="22">
        <v>0</v>
      </c>
      <c r="E56" s="22"/>
      <c r="F56" s="22"/>
      <c r="G56" s="22"/>
      <c r="H56" s="22"/>
      <c r="I56" s="22"/>
      <c r="J56" s="22"/>
      <c r="K56" s="22"/>
      <c r="L56" s="22"/>
      <c r="M56" s="22"/>
      <c r="N56" s="23" t="s">
        <v>48</v>
      </c>
      <c r="O56" s="24">
        <f t="shared" si="0"/>
        <v>0</v>
      </c>
      <c r="P56" s="23" t="s">
        <v>58</v>
      </c>
      <c r="Q56" s="24">
        <f t="shared" si="1"/>
        <v>0</v>
      </c>
      <c r="R56" s="23" t="s">
        <v>47</v>
      </c>
      <c r="S56" s="25">
        <v>0</v>
      </c>
      <c r="T56" s="25"/>
      <c r="U56" s="25"/>
      <c r="V56" s="25"/>
      <c r="W56" s="25"/>
      <c r="X56" s="25"/>
      <c r="Y56" s="25"/>
      <c r="Z56" s="25"/>
      <c r="AA56" s="25"/>
      <c r="AB56" s="25"/>
    </row>
    <row r="57" spans="1:28" ht="18" customHeight="1" x14ac:dyDescent="0.3">
      <c r="A57" s="146"/>
      <c r="B57" s="20">
        <v>8</v>
      </c>
      <c r="C57" s="21" t="s">
        <v>22</v>
      </c>
      <c r="D57" s="22">
        <v>7</v>
      </c>
      <c r="E57" s="22"/>
      <c r="F57" s="22"/>
      <c r="G57" s="22"/>
      <c r="H57" s="22"/>
      <c r="I57" s="22"/>
      <c r="J57" s="22"/>
      <c r="K57" s="22"/>
      <c r="L57" s="22"/>
      <c r="M57" s="22"/>
      <c r="N57" s="23" t="s">
        <v>43</v>
      </c>
      <c r="O57" s="24">
        <f t="shared" si="0"/>
        <v>1</v>
      </c>
      <c r="P57" s="23" t="s">
        <v>58</v>
      </c>
      <c r="Q57" s="24">
        <f t="shared" si="1"/>
        <v>3</v>
      </c>
      <c r="R57" s="23" t="s">
        <v>46</v>
      </c>
      <c r="S57" s="25">
        <v>11</v>
      </c>
      <c r="T57" s="25">
        <v>6</v>
      </c>
      <c r="U57" s="25">
        <v>2</v>
      </c>
      <c r="V57" s="25"/>
      <c r="W57" s="25"/>
      <c r="X57" s="25"/>
      <c r="Y57" s="25"/>
      <c r="Z57" s="25"/>
      <c r="AA57" s="25"/>
      <c r="AB57" s="25"/>
    </row>
    <row r="58" spans="1:28" ht="18" customHeight="1" x14ac:dyDescent="0.3">
      <c r="A58" s="146"/>
      <c r="B58" s="27">
        <v>9</v>
      </c>
      <c r="C58" s="21" t="s">
        <v>20</v>
      </c>
      <c r="D58" s="29">
        <v>2</v>
      </c>
      <c r="E58" s="29">
        <v>20</v>
      </c>
      <c r="F58" s="29"/>
      <c r="G58" s="29"/>
      <c r="H58" s="29"/>
      <c r="I58" s="29"/>
      <c r="J58" s="29"/>
      <c r="K58" s="29"/>
      <c r="L58" s="29"/>
      <c r="M58" s="29"/>
      <c r="N58" s="23" t="s">
        <v>44</v>
      </c>
      <c r="O58" s="24">
        <f t="shared" si="0"/>
        <v>2</v>
      </c>
      <c r="P58" s="23" t="s">
        <v>58</v>
      </c>
      <c r="Q58" s="24">
        <f t="shared" si="1"/>
        <v>0</v>
      </c>
      <c r="R58" s="23" t="s">
        <v>45</v>
      </c>
      <c r="S58" s="31">
        <v>0</v>
      </c>
      <c r="T58" s="31"/>
      <c r="U58" s="31"/>
      <c r="V58" s="31"/>
      <c r="W58" s="31"/>
      <c r="X58" s="31"/>
      <c r="Y58" s="31"/>
      <c r="Z58" s="31"/>
      <c r="AA58" s="31"/>
      <c r="AB58" s="31"/>
    </row>
    <row r="59" spans="1:28" ht="18" customHeight="1" x14ac:dyDescent="0.3">
      <c r="A59" s="146"/>
      <c r="B59" s="27">
        <v>10</v>
      </c>
      <c r="C59" s="21" t="s">
        <v>24</v>
      </c>
      <c r="D59" s="29">
        <v>11</v>
      </c>
      <c r="E59" s="29"/>
      <c r="F59" s="29"/>
      <c r="G59" s="29"/>
      <c r="H59" s="29"/>
      <c r="I59" s="29"/>
      <c r="J59" s="29"/>
      <c r="K59" s="29"/>
      <c r="L59" s="29"/>
      <c r="M59" s="29" t="s">
        <v>59</v>
      </c>
      <c r="N59" s="23" t="s">
        <v>18</v>
      </c>
      <c r="O59" s="24">
        <f t="shared" si="0"/>
        <v>1</v>
      </c>
      <c r="P59" s="23" t="s">
        <v>58</v>
      </c>
      <c r="Q59" s="24">
        <f t="shared" si="1"/>
        <v>1</v>
      </c>
      <c r="R59" s="23" t="s">
        <v>16</v>
      </c>
      <c r="S59" s="31">
        <v>22</v>
      </c>
      <c r="T59" s="31"/>
      <c r="U59" s="31"/>
      <c r="V59" s="31"/>
      <c r="W59" s="31"/>
      <c r="X59" s="31"/>
      <c r="Y59" s="31"/>
      <c r="Z59" s="31"/>
      <c r="AA59" s="31"/>
      <c r="AB59" s="31" t="s">
        <v>59</v>
      </c>
    </row>
    <row r="60" spans="1:28" ht="18" customHeight="1" x14ac:dyDescent="0.3">
      <c r="A60" s="146"/>
      <c r="B60" s="27">
        <v>11</v>
      </c>
      <c r="C60" s="21" t="s">
        <v>19</v>
      </c>
      <c r="D60" s="29">
        <v>4</v>
      </c>
      <c r="E60" s="29">
        <v>7</v>
      </c>
      <c r="F60" s="29"/>
      <c r="G60" s="29"/>
      <c r="H60" s="29"/>
      <c r="I60" s="29"/>
      <c r="J60" s="29"/>
      <c r="K60" s="29"/>
      <c r="L60" s="29"/>
      <c r="M60" s="29"/>
      <c r="N60" s="23" t="s">
        <v>12</v>
      </c>
      <c r="O60" s="24">
        <f t="shared" si="0"/>
        <v>2</v>
      </c>
      <c r="P60" s="23" t="s">
        <v>58</v>
      </c>
      <c r="Q60" s="24">
        <f t="shared" si="1"/>
        <v>0</v>
      </c>
      <c r="R60" s="23" t="s">
        <v>15</v>
      </c>
      <c r="S60" s="31">
        <v>0</v>
      </c>
      <c r="T60" s="31"/>
      <c r="U60" s="31"/>
      <c r="V60" s="31"/>
      <c r="W60" s="31"/>
      <c r="X60" s="31"/>
      <c r="Y60" s="31"/>
      <c r="Z60" s="31"/>
      <c r="AA60" s="31"/>
      <c r="AB60" s="31"/>
    </row>
    <row r="61" spans="1:28" ht="18" customHeight="1" x14ac:dyDescent="0.3">
      <c r="A61" s="147"/>
      <c r="B61" s="32">
        <v>12</v>
      </c>
      <c r="C61" s="33" t="s">
        <v>23</v>
      </c>
      <c r="D61" s="34">
        <v>19</v>
      </c>
      <c r="E61" s="34">
        <v>7</v>
      </c>
      <c r="F61" s="34"/>
      <c r="G61" s="34"/>
      <c r="H61" s="34"/>
      <c r="I61" s="34"/>
      <c r="J61" s="34"/>
      <c r="K61" s="34"/>
      <c r="L61" s="34"/>
      <c r="M61" s="34"/>
      <c r="N61" s="35" t="s">
        <v>13</v>
      </c>
      <c r="O61" s="36">
        <f t="shared" si="0"/>
        <v>2</v>
      </c>
      <c r="P61" s="35" t="s">
        <v>58</v>
      </c>
      <c r="Q61" s="36">
        <f t="shared" si="1"/>
        <v>0</v>
      </c>
      <c r="R61" s="35" t="s">
        <v>14</v>
      </c>
      <c r="S61" s="37">
        <v>0</v>
      </c>
      <c r="T61" s="37"/>
      <c r="U61" s="37"/>
      <c r="V61" s="37"/>
      <c r="W61" s="37"/>
      <c r="X61" s="37"/>
      <c r="Y61" s="37"/>
      <c r="Z61" s="37"/>
      <c r="AA61" s="37"/>
      <c r="AB61" s="37"/>
    </row>
    <row r="62" spans="1:28" ht="18" customHeight="1" x14ac:dyDescent="0.3">
      <c r="A62" s="148">
        <v>0.625</v>
      </c>
      <c r="B62" s="64">
        <v>1</v>
      </c>
      <c r="C62" s="65" t="s">
        <v>43</v>
      </c>
      <c r="D62" s="66">
        <v>0</v>
      </c>
      <c r="E62" s="66"/>
      <c r="F62" s="66"/>
      <c r="G62" s="66"/>
      <c r="H62" s="66"/>
      <c r="I62" s="66"/>
      <c r="J62" s="66"/>
      <c r="K62" s="66"/>
      <c r="L62" s="66"/>
      <c r="M62" s="66"/>
      <c r="N62" s="67" t="s">
        <v>15</v>
      </c>
      <c r="O62" s="68">
        <f t="shared" si="0"/>
        <v>0</v>
      </c>
      <c r="P62" s="67" t="s">
        <v>58</v>
      </c>
      <c r="Q62" s="68">
        <f t="shared" si="1"/>
        <v>0</v>
      </c>
      <c r="R62" s="67" t="s">
        <v>13</v>
      </c>
      <c r="S62" s="69">
        <v>0</v>
      </c>
      <c r="T62" s="69"/>
      <c r="U62" s="69"/>
      <c r="V62" s="69"/>
      <c r="W62" s="69"/>
      <c r="X62" s="69"/>
      <c r="Y62" s="69"/>
      <c r="Z62" s="69"/>
      <c r="AA62" s="69"/>
      <c r="AB62" s="69"/>
    </row>
    <row r="63" spans="1:28" ht="18" customHeight="1" x14ac:dyDescent="0.3">
      <c r="A63" s="146"/>
      <c r="B63" s="44">
        <v>2</v>
      </c>
      <c r="C63" s="45" t="s">
        <v>45</v>
      </c>
      <c r="D63" s="46">
        <v>16</v>
      </c>
      <c r="E63" s="46">
        <v>9</v>
      </c>
      <c r="F63" s="46"/>
      <c r="G63" s="46"/>
      <c r="H63" s="46"/>
      <c r="I63" s="46"/>
      <c r="J63" s="46"/>
      <c r="K63" s="46"/>
      <c r="L63" s="46"/>
      <c r="M63" s="46"/>
      <c r="N63" s="47" t="s">
        <v>16</v>
      </c>
      <c r="O63" s="62">
        <f t="shared" si="0"/>
        <v>2</v>
      </c>
      <c r="P63" s="47" t="s">
        <v>58</v>
      </c>
      <c r="Q63" s="62">
        <f t="shared" si="1"/>
        <v>2</v>
      </c>
      <c r="R63" s="47" t="s">
        <v>12</v>
      </c>
      <c r="S63" s="49">
        <v>10</v>
      </c>
      <c r="T63" s="49">
        <v>2</v>
      </c>
      <c r="U63" s="49"/>
      <c r="V63" s="49"/>
      <c r="W63" s="49"/>
      <c r="X63" s="49"/>
      <c r="Y63" s="49"/>
      <c r="Z63" s="49"/>
      <c r="AA63" s="49"/>
      <c r="AB63" s="49" t="s">
        <v>59</v>
      </c>
    </row>
    <row r="64" spans="1:28" ht="18" customHeight="1" x14ac:dyDescent="0.3">
      <c r="A64" s="146"/>
      <c r="B64" s="44">
        <v>3</v>
      </c>
      <c r="C64" s="45" t="s">
        <v>39</v>
      </c>
      <c r="D64" s="46">
        <v>7</v>
      </c>
      <c r="E64" s="46">
        <v>99</v>
      </c>
      <c r="F64" s="46"/>
      <c r="G64" s="46"/>
      <c r="H64" s="46"/>
      <c r="I64" s="46"/>
      <c r="J64" s="46"/>
      <c r="K64" s="46"/>
      <c r="L64" s="46"/>
      <c r="M64" s="46"/>
      <c r="N64" s="47" t="s">
        <v>17</v>
      </c>
      <c r="O64" s="62">
        <f t="shared" si="0"/>
        <v>2</v>
      </c>
      <c r="P64" s="47" t="s">
        <v>58</v>
      </c>
      <c r="Q64" s="62">
        <f t="shared" si="1"/>
        <v>0</v>
      </c>
      <c r="R64" s="47" t="s">
        <v>18</v>
      </c>
      <c r="S64" s="49">
        <v>0</v>
      </c>
      <c r="T64" s="49"/>
      <c r="U64" s="49"/>
      <c r="V64" s="49"/>
      <c r="W64" s="49"/>
      <c r="X64" s="49"/>
      <c r="Y64" s="49"/>
      <c r="Z64" s="49"/>
      <c r="AA64" s="49"/>
      <c r="AB64" s="49"/>
    </row>
    <row r="65" spans="1:28" ht="18" customHeight="1" x14ac:dyDescent="0.3">
      <c r="A65" s="146"/>
      <c r="B65" s="44">
        <v>4</v>
      </c>
      <c r="C65" s="45" t="s">
        <v>44</v>
      </c>
      <c r="D65" s="46">
        <v>8</v>
      </c>
      <c r="E65" s="46"/>
      <c r="F65" s="46"/>
      <c r="G65" s="46"/>
      <c r="H65" s="46"/>
      <c r="I65" s="46"/>
      <c r="J65" s="46"/>
      <c r="K65" s="46"/>
      <c r="L65" s="46"/>
      <c r="M65" s="46"/>
      <c r="N65" s="47" t="s">
        <v>19</v>
      </c>
      <c r="O65" s="62">
        <f t="shared" si="0"/>
        <v>1</v>
      </c>
      <c r="P65" s="47" t="s">
        <v>58</v>
      </c>
      <c r="Q65" s="62">
        <f t="shared" si="1"/>
        <v>3</v>
      </c>
      <c r="R65" s="47" t="s">
        <v>24</v>
      </c>
      <c r="S65" s="49">
        <v>8</v>
      </c>
      <c r="T65" s="49">
        <v>8</v>
      </c>
      <c r="U65" s="49">
        <v>4</v>
      </c>
      <c r="V65" s="49"/>
      <c r="W65" s="49"/>
      <c r="X65" s="49"/>
      <c r="Y65" s="49"/>
      <c r="Z65" s="49"/>
      <c r="AA65" s="49"/>
      <c r="AB65" s="49"/>
    </row>
    <row r="66" spans="1:28" ht="18" customHeight="1" x14ac:dyDescent="0.3">
      <c r="A66" s="146"/>
      <c r="B66" s="44">
        <v>5</v>
      </c>
      <c r="C66" s="45" t="s">
        <v>48</v>
      </c>
      <c r="D66" s="46">
        <v>0</v>
      </c>
      <c r="E66" s="46"/>
      <c r="F66" s="46"/>
      <c r="G66" s="46"/>
      <c r="H66" s="46"/>
      <c r="I66" s="46"/>
      <c r="J66" s="46"/>
      <c r="K66" s="46"/>
      <c r="L66" s="46"/>
      <c r="M66" s="46"/>
      <c r="N66" s="47" t="s">
        <v>20</v>
      </c>
      <c r="O66" s="62">
        <f t="shared" si="0"/>
        <v>0</v>
      </c>
      <c r="P66" s="47" t="s">
        <v>58</v>
      </c>
      <c r="Q66" s="62">
        <f t="shared" si="1"/>
        <v>1</v>
      </c>
      <c r="R66" s="47" t="s">
        <v>23</v>
      </c>
      <c r="S66" s="49">
        <v>8</v>
      </c>
      <c r="T66" s="49"/>
      <c r="U66" s="49"/>
      <c r="V66" s="49"/>
      <c r="W66" s="49"/>
      <c r="X66" s="49"/>
      <c r="Y66" s="49"/>
      <c r="Z66" s="49"/>
      <c r="AA66" s="49"/>
      <c r="AB66" s="49"/>
    </row>
    <row r="67" spans="1:28" ht="18" customHeight="1" x14ac:dyDescent="0.3">
      <c r="A67" s="146"/>
      <c r="B67" s="44">
        <v>6</v>
      </c>
      <c r="C67" s="45" t="s">
        <v>47</v>
      </c>
      <c r="D67" s="46">
        <v>19</v>
      </c>
      <c r="E67" s="46">
        <v>28</v>
      </c>
      <c r="F67" s="46"/>
      <c r="G67" s="46"/>
      <c r="H67" s="46"/>
      <c r="I67" s="46"/>
      <c r="J67" s="46"/>
      <c r="K67" s="46"/>
      <c r="L67" s="46"/>
      <c r="M67" s="46"/>
      <c r="N67" s="47" t="s">
        <v>21</v>
      </c>
      <c r="O67" s="62">
        <f t="shared" si="0"/>
        <v>2</v>
      </c>
      <c r="P67" s="47" t="s">
        <v>58</v>
      </c>
      <c r="Q67" s="62">
        <f t="shared" si="1"/>
        <v>1</v>
      </c>
      <c r="R67" s="47" t="s">
        <v>22</v>
      </c>
      <c r="S67" s="49">
        <v>7</v>
      </c>
      <c r="T67" s="49"/>
      <c r="U67" s="49"/>
      <c r="V67" s="49"/>
      <c r="W67" s="49"/>
      <c r="X67" s="49"/>
      <c r="Y67" s="49"/>
      <c r="Z67" s="49"/>
      <c r="AA67" s="49"/>
      <c r="AB67" s="49"/>
    </row>
    <row r="68" spans="1:28" ht="18" customHeight="1" x14ac:dyDescent="0.3">
      <c r="A68" s="146"/>
      <c r="B68" s="44">
        <v>7</v>
      </c>
      <c r="C68" s="45" t="s">
        <v>42</v>
      </c>
      <c r="D68" s="46">
        <v>0</v>
      </c>
      <c r="E68" s="46"/>
      <c r="F68" s="46"/>
      <c r="G68" s="46"/>
      <c r="H68" s="46"/>
      <c r="I68" s="46"/>
      <c r="J68" s="46"/>
      <c r="K68" s="46"/>
      <c r="L68" s="46"/>
      <c r="M68" s="46" t="s">
        <v>59</v>
      </c>
      <c r="N68" s="47" t="s">
        <v>27</v>
      </c>
      <c r="O68" s="62">
        <f t="shared" si="0"/>
        <v>0</v>
      </c>
      <c r="P68" s="47" t="s">
        <v>58</v>
      </c>
      <c r="Q68" s="62">
        <f t="shared" si="1"/>
        <v>3</v>
      </c>
      <c r="R68" s="47" t="s">
        <v>30</v>
      </c>
      <c r="S68" s="49">
        <v>30</v>
      </c>
      <c r="T68" s="49">
        <v>10</v>
      </c>
      <c r="U68" s="49">
        <v>30</v>
      </c>
      <c r="V68" s="49"/>
      <c r="W68" s="49"/>
      <c r="X68" s="49"/>
      <c r="Y68" s="49"/>
      <c r="Z68" s="49"/>
      <c r="AA68" s="49"/>
      <c r="AB68" s="49"/>
    </row>
    <row r="69" spans="1:28" ht="18" customHeight="1" x14ac:dyDescent="0.3">
      <c r="A69" s="146"/>
      <c r="B69" s="44">
        <v>8</v>
      </c>
      <c r="C69" s="45" t="s">
        <v>40</v>
      </c>
      <c r="D69" s="46">
        <v>28</v>
      </c>
      <c r="E69" s="46"/>
      <c r="F69" s="46"/>
      <c r="G69" s="46"/>
      <c r="H69" s="46"/>
      <c r="I69" s="46"/>
      <c r="J69" s="46"/>
      <c r="K69" s="46"/>
      <c r="L69" s="46"/>
      <c r="M69" s="46"/>
      <c r="N69" s="47" t="s">
        <v>29</v>
      </c>
      <c r="O69" s="62">
        <f t="shared" si="0"/>
        <v>1</v>
      </c>
      <c r="P69" s="47" t="s">
        <v>58</v>
      </c>
      <c r="Q69" s="62">
        <f t="shared" si="1"/>
        <v>1</v>
      </c>
      <c r="R69" s="47" t="s">
        <v>25</v>
      </c>
      <c r="S69" s="49">
        <v>10</v>
      </c>
      <c r="T69" s="49"/>
      <c r="U69" s="49"/>
      <c r="V69" s="49"/>
      <c r="W69" s="49"/>
      <c r="X69" s="49"/>
      <c r="Y69" s="49"/>
      <c r="Z69" s="49"/>
      <c r="AA69" s="49"/>
      <c r="AB69" s="49"/>
    </row>
    <row r="70" spans="1:28" ht="18" customHeight="1" x14ac:dyDescent="0.3">
      <c r="A70" s="146"/>
      <c r="B70" s="50">
        <v>9</v>
      </c>
      <c r="C70" s="51" t="s">
        <v>14</v>
      </c>
      <c r="D70" s="52">
        <v>6</v>
      </c>
      <c r="E70" s="52"/>
      <c r="F70" s="52"/>
      <c r="G70" s="52"/>
      <c r="H70" s="52"/>
      <c r="I70" s="52"/>
      <c r="J70" s="52"/>
      <c r="K70" s="52"/>
      <c r="L70" s="52"/>
      <c r="M70" s="52"/>
      <c r="N70" s="47" t="s">
        <v>28</v>
      </c>
      <c r="O70" s="62">
        <f t="shared" si="0"/>
        <v>1</v>
      </c>
      <c r="P70" s="47" t="s">
        <v>58</v>
      </c>
      <c r="Q70" s="62">
        <f t="shared" si="1"/>
        <v>4</v>
      </c>
      <c r="R70" s="47" t="s">
        <v>26</v>
      </c>
      <c r="S70" s="54">
        <v>5</v>
      </c>
      <c r="T70" s="54">
        <v>99</v>
      </c>
      <c r="U70" s="54">
        <v>8</v>
      </c>
      <c r="V70" s="54">
        <v>5</v>
      </c>
      <c r="W70" s="54"/>
      <c r="X70" s="54"/>
      <c r="Y70" s="54"/>
      <c r="Z70" s="54"/>
      <c r="AA70" s="54"/>
      <c r="AB70" s="54"/>
    </row>
    <row r="71" spans="1:28" ht="18" customHeight="1" x14ac:dyDescent="0.3">
      <c r="A71" s="146"/>
      <c r="B71" s="50">
        <v>10</v>
      </c>
      <c r="C71" s="51" t="s">
        <v>38</v>
      </c>
      <c r="D71" s="52">
        <v>3</v>
      </c>
      <c r="E71" s="52">
        <v>6</v>
      </c>
      <c r="F71" s="52"/>
      <c r="G71" s="52"/>
      <c r="H71" s="52"/>
      <c r="I71" s="52"/>
      <c r="J71" s="52"/>
      <c r="K71" s="52"/>
      <c r="L71" s="52"/>
      <c r="M71" s="52"/>
      <c r="N71" s="47" t="s">
        <v>36</v>
      </c>
      <c r="O71" s="62">
        <f t="shared" si="0"/>
        <v>2</v>
      </c>
      <c r="P71" s="47" t="s">
        <v>58</v>
      </c>
      <c r="Q71" s="62">
        <f t="shared" si="1"/>
        <v>2</v>
      </c>
      <c r="R71" s="47" t="s">
        <v>35</v>
      </c>
      <c r="S71" s="54">
        <v>10</v>
      </c>
      <c r="T71" s="54">
        <v>7</v>
      </c>
      <c r="U71" s="54"/>
      <c r="V71" s="54"/>
      <c r="W71" s="54"/>
      <c r="X71" s="54"/>
      <c r="Y71" s="54"/>
      <c r="Z71" s="54"/>
      <c r="AA71" s="54"/>
      <c r="AB71" s="54"/>
    </row>
    <row r="72" spans="1:28" ht="18" customHeight="1" x14ac:dyDescent="0.3">
      <c r="A72" s="146"/>
      <c r="B72" s="50">
        <v>11</v>
      </c>
      <c r="C72" s="51" t="s">
        <v>41</v>
      </c>
      <c r="D72" s="52">
        <v>9</v>
      </c>
      <c r="E72" s="52"/>
      <c r="F72" s="52"/>
      <c r="G72" s="52"/>
      <c r="H72" s="52"/>
      <c r="I72" s="52"/>
      <c r="J72" s="52"/>
      <c r="K72" s="52"/>
      <c r="L72" s="52"/>
      <c r="M72" s="52" t="s">
        <v>59</v>
      </c>
      <c r="N72" s="53" t="s">
        <v>31</v>
      </c>
      <c r="O72" s="62">
        <f t="shared" si="0"/>
        <v>1</v>
      </c>
      <c r="P72" s="47" t="s">
        <v>58</v>
      </c>
      <c r="Q72" s="62">
        <f t="shared" si="1"/>
        <v>0</v>
      </c>
      <c r="R72" s="53" t="s">
        <v>34</v>
      </c>
      <c r="S72" s="54">
        <v>0</v>
      </c>
      <c r="T72" s="54"/>
      <c r="U72" s="54"/>
      <c r="V72" s="54"/>
      <c r="W72" s="54"/>
      <c r="X72" s="54"/>
      <c r="Y72" s="54"/>
      <c r="Z72" s="54"/>
      <c r="AA72" s="54"/>
      <c r="AB72" s="54"/>
    </row>
    <row r="73" spans="1:28" ht="18" customHeight="1" x14ac:dyDescent="0.3">
      <c r="A73" s="147"/>
      <c r="B73" s="55">
        <v>12</v>
      </c>
      <c r="C73" s="56" t="s">
        <v>37</v>
      </c>
      <c r="D73" s="57">
        <v>9</v>
      </c>
      <c r="E73" s="57">
        <v>9</v>
      </c>
      <c r="F73" s="57"/>
      <c r="G73" s="57"/>
      <c r="H73" s="57"/>
      <c r="I73" s="57"/>
      <c r="J73" s="57"/>
      <c r="K73" s="57"/>
      <c r="L73" s="57"/>
      <c r="M73" s="57"/>
      <c r="N73" s="58" t="s">
        <v>32</v>
      </c>
      <c r="O73" s="63">
        <f t="shared" si="0"/>
        <v>2</v>
      </c>
      <c r="P73" s="58" t="s">
        <v>58</v>
      </c>
      <c r="Q73" s="63">
        <f t="shared" si="1"/>
        <v>1</v>
      </c>
      <c r="R73" s="58" t="s">
        <v>33</v>
      </c>
      <c r="S73" s="60">
        <v>10</v>
      </c>
      <c r="T73" s="60"/>
      <c r="U73" s="60"/>
      <c r="V73" s="60"/>
      <c r="W73" s="60"/>
      <c r="X73" s="60"/>
      <c r="Y73" s="60"/>
      <c r="Z73" s="60"/>
      <c r="AA73" s="60"/>
      <c r="AB73" s="60"/>
    </row>
    <row r="74" spans="1:28" ht="18" customHeight="1" x14ac:dyDescent="0.3">
      <c r="A74" s="149">
        <v>0.66666666666666663</v>
      </c>
      <c r="B74" s="14">
        <v>1</v>
      </c>
      <c r="C74" s="15" t="s">
        <v>34</v>
      </c>
      <c r="D74" s="16">
        <v>10</v>
      </c>
      <c r="E74" s="16"/>
      <c r="F74" s="16"/>
      <c r="G74" s="16"/>
      <c r="H74" s="16"/>
      <c r="I74" s="16"/>
      <c r="J74" s="16"/>
      <c r="K74" s="16"/>
      <c r="L74" s="16"/>
      <c r="M74" s="16"/>
      <c r="N74" s="17" t="s">
        <v>39</v>
      </c>
      <c r="O74" s="18">
        <f t="shared" si="0"/>
        <v>1</v>
      </c>
      <c r="P74" s="17" t="s">
        <v>58</v>
      </c>
      <c r="Q74" s="18">
        <f t="shared" si="1"/>
        <v>3</v>
      </c>
      <c r="R74" s="17" t="s">
        <v>42</v>
      </c>
      <c r="S74" s="19">
        <v>23</v>
      </c>
      <c r="T74" s="19">
        <v>9</v>
      </c>
      <c r="U74" s="19">
        <v>8</v>
      </c>
      <c r="V74" s="19"/>
      <c r="W74" s="19"/>
      <c r="X74" s="19"/>
      <c r="Y74" s="19"/>
      <c r="Z74" s="19"/>
      <c r="AA74" s="19"/>
      <c r="AB74" s="19"/>
    </row>
    <row r="75" spans="1:28" ht="18" customHeight="1" x14ac:dyDescent="0.3">
      <c r="A75" s="146"/>
      <c r="B75" s="20">
        <v>2</v>
      </c>
      <c r="C75" s="21" t="s">
        <v>35</v>
      </c>
      <c r="D75" s="22">
        <v>6</v>
      </c>
      <c r="E75" s="22"/>
      <c r="F75" s="22"/>
      <c r="G75" s="22"/>
      <c r="H75" s="22"/>
      <c r="I75" s="22"/>
      <c r="J75" s="22"/>
      <c r="K75" s="22"/>
      <c r="L75" s="22"/>
      <c r="M75" s="22"/>
      <c r="N75" s="23" t="s">
        <v>40</v>
      </c>
      <c r="O75" s="24">
        <f t="shared" si="0"/>
        <v>1</v>
      </c>
      <c r="P75" s="23" t="s">
        <v>58</v>
      </c>
      <c r="Q75" s="24">
        <f t="shared" si="1"/>
        <v>0</v>
      </c>
      <c r="R75" s="23" t="s">
        <v>38</v>
      </c>
      <c r="S75" s="25">
        <v>0</v>
      </c>
      <c r="T75" s="25"/>
      <c r="U75" s="25"/>
      <c r="V75" s="25"/>
      <c r="W75" s="25"/>
      <c r="X75" s="25"/>
      <c r="Y75" s="25"/>
      <c r="Z75" s="25"/>
      <c r="AA75" s="25"/>
      <c r="AB75" s="25" t="s">
        <v>59</v>
      </c>
    </row>
    <row r="76" spans="1:28" ht="18" customHeight="1" x14ac:dyDescent="0.3">
      <c r="A76" s="146"/>
      <c r="B76" s="20">
        <v>3</v>
      </c>
      <c r="C76" s="21" t="s">
        <v>32</v>
      </c>
      <c r="D76" s="22">
        <v>2</v>
      </c>
      <c r="E76" s="22"/>
      <c r="F76" s="22"/>
      <c r="G76" s="22"/>
      <c r="H76" s="22"/>
      <c r="I76" s="22"/>
      <c r="J76" s="22"/>
      <c r="K76" s="22"/>
      <c r="L76" s="22" t="s">
        <v>59</v>
      </c>
      <c r="M76" s="22" t="s">
        <v>59</v>
      </c>
      <c r="N76" s="23" t="s">
        <v>41</v>
      </c>
      <c r="O76" s="24">
        <f t="shared" si="0"/>
        <v>1</v>
      </c>
      <c r="P76" s="23" t="s">
        <v>58</v>
      </c>
      <c r="Q76" s="24">
        <f t="shared" si="1"/>
        <v>2</v>
      </c>
      <c r="R76" s="23" t="s">
        <v>37</v>
      </c>
      <c r="S76" s="25">
        <v>7</v>
      </c>
      <c r="T76" s="25">
        <v>2</v>
      </c>
      <c r="U76" s="25"/>
      <c r="V76" s="25"/>
      <c r="W76" s="25"/>
      <c r="X76" s="25"/>
      <c r="Y76" s="25"/>
      <c r="Z76" s="25"/>
      <c r="AA76" s="25"/>
      <c r="AB76" s="25" t="s">
        <v>59</v>
      </c>
    </row>
    <row r="77" spans="1:28" ht="18" customHeight="1" x14ac:dyDescent="0.3">
      <c r="A77" s="146"/>
      <c r="B77" s="20">
        <v>4</v>
      </c>
      <c r="C77" s="21" t="s">
        <v>33</v>
      </c>
      <c r="D77" s="22">
        <v>10</v>
      </c>
      <c r="E77" s="22">
        <v>11</v>
      </c>
      <c r="F77" s="22"/>
      <c r="G77" s="22"/>
      <c r="H77" s="22"/>
      <c r="I77" s="22"/>
      <c r="J77" s="22"/>
      <c r="K77" s="22"/>
      <c r="L77" s="22"/>
      <c r="M77" s="22"/>
      <c r="N77" s="23" t="s">
        <v>47</v>
      </c>
      <c r="O77" s="24">
        <f t="shared" si="0"/>
        <v>2</v>
      </c>
      <c r="P77" s="23" t="s">
        <v>58</v>
      </c>
      <c r="Q77" s="24">
        <f t="shared" si="1"/>
        <v>1</v>
      </c>
      <c r="R77" s="23" t="s">
        <v>45</v>
      </c>
      <c r="S77" s="25">
        <v>2</v>
      </c>
      <c r="T77" s="25"/>
      <c r="U77" s="25"/>
      <c r="V77" s="25"/>
      <c r="W77" s="25"/>
      <c r="X77" s="25"/>
      <c r="Y77" s="25"/>
      <c r="Z77" s="25"/>
      <c r="AA77" s="25"/>
      <c r="AB77" s="25"/>
    </row>
    <row r="78" spans="1:28" ht="18" customHeight="1" x14ac:dyDescent="0.3">
      <c r="A78" s="146"/>
      <c r="B78" s="20">
        <v>5</v>
      </c>
      <c r="C78" s="21" t="s">
        <v>36</v>
      </c>
      <c r="D78" s="22">
        <v>8</v>
      </c>
      <c r="E78" s="22">
        <v>10</v>
      </c>
      <c r="F78" s="22">
        <v>9</v>
      </c>
      <c r="G78" s="22"/>
      <c r="H78" s="22"/>
      <c r="I78" s="22"/>
      <c r="J78" s="22"/>
      <c r="K78" s="22"/>
      <c r="L78" s="22"/>
      <c r="M78" s="22"/>
      <c r="N78" s="23" t="s">
        <v>48</v>
      </c>
      <c r="O78" s="24">
        <f t="shared" si="0"/>
        <v>3</v>
      </c>
      <c r="P78" s="23" t="s">
        <v>58</v>
      </c>
      <c r="Q78" s="24">
        <f t="shared" si="1"/>
        <v>1</v>
      </c>
      <c r="R78" s="23" t="s">
        <v>46</v>
      </c>
      <c r="S78" s="25">
        <v>7</v>
      </c>
      <c r="T78" s="25"/>
      <c r="U78" s="25"/>
      <c r="V78" s="25"/>
      <c r="W78" s="25"/>
      <c r="X78" s="25"/>
      <c r="Y78" s="25"/>
      <c r="Z78" s="25"/>
      <c r="AA78" s="25"/>
      <c r="AB78" s="25"/>
    </row>
    <row r="79" spans="1:28" ht="18" customHeight="1" x14ac:dyDescent="0.3">
      <c r="A79" s="146"/>
      <c r="B79" s="20">
        <v>6</v>
      </c>
      <c r="C79" s="21" t="s">
        <v>31</v>
      </c>
      <c r="D79" s="22">
        <v>16</v>
      </c>
      <c r="E79" s="22"/>
      <c r="F79" s="22"/>
      <c r="G79" s="22"/>
      <c r="H79" s="22"/>
      <c r="I79" s="22"/>
      <c r="J79" s="22"/>
      <c r="K79" s="22"/>
      <c r="L79" s="22"/>
      <c r="M79" s="22" t="s">
        <v>59</v>
      </c>
      <c r="N79" s="23" t="s">
        <v>43</v>
      </c>
      <c r="O79" s="24">
        <f t="shared" si="0"/>
        <v>1</v>
      </c>
      <c r="P79" s="23" t="s">
        <v>58</v>
      </c>
      <c r="Q79" s="24">
        <f t="shared" si="1"/>
        <v>1</v>
      </c>
      <c r="R79" s="23" t="s">
        <v>44</v>
      </c>
      <c r="S79" s="25">
        <v>2</v>
      </c>
      <c r="T79" s="25"/>
      <c r="U79" s="25"/>
      <c r="V79" s="25"/>
      <c r="W79" s="25"/>
      <c r="X79" s="25"/>
      <c r="Y79" s="25"/>
      <c r="Z79" s="25"/>
      <c r="AA79" s="25"/>
      <c r="AB79" s="25"/>
    </row>
    <row r="80" spans="1:28" ht="18" customHeight="1" x14ac:dyDescent="0.3">
      <c r="A80" s="146"/>
      <c r="B80" s="20">
        <v>7</v>
      </c>
      <c r="C80" s="21" t="s">
        <v>30</v>
      </c>
      <c r="D80" s="22">
        <v>11</v>
      </c>
      <c r="E80" s="22">
        <v>4</v>
      </c>
      <c r="F80" s="22"/>
      <c r="G80" s="22"/>
      <c r="H80" s="22"/>
      <c r="I80" s="22"/>
      <c r="J80" s="22"/>
      <c r="K80" s="22"/>
      <c r="L80" s="22"/>
      <c r="M80" s="22"/>
      <c r="N80" s="23" t="s">
        <v>12</v>
      </c>
      <c r="O80" s="24">
        <f t="shared" si="0"/>
        <v>2</v>
      </c>
      <c r="P80" s="23" t="s">
        <v>58</v>
      </c>
      <c r="Q80" s="24">
        <f t="shared" si="1"/>
        <v>0</v>
      </c>
      <c r="R80" s="23" t="s">
        <v>17</v>
      </c>
      <c r="S80" s="25">
        <v>0</v>
      </c>
      <c r="T80" s="25"/>
      <c r="U80" s="25"/>
      <c r="V80" s="25"/>
      <c r="W80" s="25"/>
      <c r="X80" s="25"/>
      <c r="Y80" s="25"/>
      <c r="Z80" s="25"/>
      <c r="AA80" s="25"/>
      <c r="AB80" s="25"/>
    </row>
    <row r="81" spans="1:28" ht="18" customHeight="1" x14ac:dyDescent="0.3">
      <c r="A81" s="146"/>
      <c r="B81" s="27">
        <v>8</v>
      </c>
      <c r="C81" s="28" t="s">
        <v>27</v>
      </c>
      <c r="D81" s="29">
        <v>19</v>
      </c>
      <c r="E81" s="29">
        <v>9</v>
      </c>
      <c r="F81" s="29">
        <v>2</v>
      </c>
      <c r="G81" s="29">
        <v>9</v>
      </c>
      <c r="H81" s="29"/>
      <c r="I81" s="29"/>
      <c r="J81" s="29"/>
      <c r="K81" s="29"/>
      <c r="L81" s="29"/>
      <c r="M81" s="29"/>
      <c r="N81" s="30" t="s">
        <v>13</v>
      </c>
      <c r="O81" s="24">
        <f t="shared" si="0"/>
        <v>4</v>
      </c>
      <c r="P81" s="23" t="s">
        <v>58</v>
      </c>
      <c r="Q81" s="24">
        <f t="shared" si="1"/>
        <v>0</v>
      </c>
      <c r="R81" s="30" t="s">
        <v>16</v>
      </c>
      <c r="S81" s="31">
        <v>0</v>
      </c>
      <c r="T81" s="31"/>
      <c r="U81" s="31"/>
      <c r="V81" s="31"/>
      <c r="W81" s="31"/>
      <c r="X81" s="31"/>
      <c r="Y81" s="31"/>
      <c r="Z81" s="31"/>
      <c r="AA81" s="31"/>
      <c r="AB81" s="31"/>
    </row>
    <row r="82" spans="1:28" ht="18" customHeight="1" x14ac:dyDescent="0.3">
      <c r="A82" s="146"/>
      <c r="B82" s="27">
        <v>9</v>
      </c>
      <c r="C82" s="28" t="s">
        <v>28</v>
      </c>
      <c r="D82" s="29">
        <v>0</v>
      </c>
      <c r="E82" s="29"/>
      <c r="F82" s="29"/>
      <c r="G82" s="29"/>
      <c r="H82" s="29"/>
      <c r="I82" s="29"/>
      <c r="J82" s="29"/>
      <c r="K82" s="29"/>
      <c r="L82" s="29"/>
      <c r="M82" s="29"/>
      <c r="N82" s="30" t="s">
        <v>14</v>
      </c>
      <c r="O82" s="24">
        <f t="shared" si="0"/>
        <v>0</v>
      </c>
      <c r="P82" s="23" t="s">
        <v>58</v>
      </c>
      <c r="Q82" s="24">
        <f t="shared" si="1"/>
        <v>1</v>
      </c>
      <c r="R82" s="30" t="s">
        <v>15</v>
      </c>
      <c r="S82" s="31">
        <v>13</v>
      </c>
      <c r="T82" s="31"/>
      <c r="U82" s="31"/>
      <c r="V82" s="31"/>
      <c r="W82" s="31"/>
      <c r="X82" s="31"/>
      <c r="Y82" s="31"/>
      <c r="Z82" s="31"/>
      <c r="AA82" s="31"/>
      <c r="AB82" s="31"/>
    </row>
    <row r="83" spans="1:28" ht="18" customHeight="1" x14ac:dyDescent="0.3">
      <c r="A83" s="146"/>
      <c r="B83" s="27">
        <v>10</v>
      </c>
      <c r="C83" s="28" t="s">
        <v>29</v>
      </c>
      <c r="D83" s="29">
        <v>2</v>
      </c>
      <c r="E83" s="29">
        <v>10</v>
      </c>
      <c r="F83" s="29"/>
      <c r="G83" s="29"/>
      <c r="H83" s="29"/>
      <c r="I83" s="29"/>
      <c r="J83" s="29"/>
      <c r="K83" s="29"/>
      <c r="L83" s="29"/>
      <c r="M83" s="29"/>
      <c r="N83" s="30" t="s">
        <v>24</v>
      </c>
      <c r="O83" s="24">
        <f t="shared" si="0"/>
        <v>2</v>
      </c>
      <c r="P83" s="23" t="s">
        <v>58</v>
      </c>
      <c r="Q83" s="24">
        <f t="shared" si="1"/>
        <v>0</v>
      </c>
      <c r="R83" s="30" t="s">
        <v>23</v>
      </c>
      <c r="S83" s="31">
        <v>0</v>
      </c>
      <c r="T83" s="31"/>
      <c r="U83" s="31"/>
      <c r="V83" s="31"/>
      <c r="W83" s="31"/>
      <c r="X83" s="31"/>
      <c r="Y83" s="31"/>
      <c r="Z83" s="31"/>
      <c r="AA83" s="31"/>
      <c r="AB83" s="31"/>
    </row>
    <row r="84" spans="1:28" ht="18" customHeight="1" x14ac:dyDescent="0.3">
      <c r="A84" s="146"/>
      <c r="B84" s="27">
        <v>11</v>
      </c>
      <c r="C84" s="28" t="s">
        <v>26</v>
      </c>
      <c r="D84" s="29">
        <v>0</v>
      </c>
      <c r="E84" s="29"/>
      <c r="F84" s="29"/>
      <c r="G84" s="29"/>
      <c r="H84" s="29"/>
      <c r="I84" s="29"/>
      <c r="J84" s="29"/>
      <c r="K84" s="29"/>
      <c r="L84" s="29"/>
      <c r="M84" s="29"/>
      <c r="N84" s="30" t="s">
        <v>19</v>
      </c>
      <c r="O84" s="24">
        <f t="shared" si="0"/>
        <v>0</v>
      </c>
      <c r="P84" s="23" t="s">
        <v>58</v>
      </c>
      <c r="Q84" s="24">
        <f t="shared" si="1"/>
        <v>1</v>
      </c>
      <c r="R84" s="30" t="s">
        <v>22</v>
      </c>
      <c r="S84" s="31">
        <v>7</v>
      </c>
      <c r="T84" s="31"/>
      <c r="U84" s="31"/>
      <c r="V84" s="31"/>
      <c r="W84" s="31"/>
      <c r="X84" s="31"/>
      <c r="Y84" s="31"/>
      <c r="Z84" s="31"/>
      <c r="AA84" s="31"/>
      <c r="AB84" s="31"/>
    </row>
    <row r="85" spans="1:28" ht="18" customHeight="1" x14ac:dyDescent="0.3">
      <c r="A85" s="147"/>
      <c r="B85" s="32">
        <v>12</v>
      </c>
      <c r="C85" s="33" t="s">
        <v>25</v>
      </c>
      <c r="D85" s="34">
        <v>11</v>
      </c>
      <c r="E85" s="34">
        <v>4</v>
      </c>
      <c r="F85" s="34"/>
      <c r="G85" s="34"/>
      <c r="H85" s="34"/>
      <c r="I85" s="34"/>
      <c r="J85" s="34"/>
      <c r="K85" s="34"/>
      <c r="L85" s="34"/>
      <c r="M85" s="34"/>
      <c r="N85" s="35" t="s">
        <v>20</v>
      </c>
      <c r="O85" s="36">
        <f t="shared" si="0"/>
        <v>2</v>
      </c>
      <c r="P85" s="35" t="s">
        <v>58</v>
      </c>
      <c r="Q85" s="36">
        <f t="shared" si="1"/>
        <v>0</v>
      </c>
      <c r="R85" s="35" t="s">
        <v>21</v>
      </c>
      <c r="S85" s="37">
        <v>0</v>
      </c>
      <c r="T85" s="37"/>
      <c r="U85" s="37"/>
      <c r="V85" s="37"/>
      <c r="W85" s="37"/>
      <c r="X85" s="37"/>
      <c r="Y85" s="37"/>
      <c r="Z85" s="37"/>
      <c r="AA85" s="37"/>
      <c r="AB85" s="37"/>
    </row>
    <row r="86" spans="1:28" ht="18" customHeight="1" x14ac:dyDescent="0.3">
      <c r="A86" s="152">
        <v>0.70833333333333337</v>
      </c>
      <c r="B86" s="38">
        <v>1</v>
      </c>
      <c r="C86" s="39" t="s">
        <v>18</v>
      </c>
      <c r="D86" s="40">
        <v>10</v>
      </c>
      <c r="E86" s="40"/>
      <c r="F86" s="40"/>
      <c r="G86" s="40"/>
      <c r="H86" s="40"/>
      <c r="I86" s="40"/>
      <c r="J86" s="40"/>
      <c r="K86" s="40"/>
      <c r="L86" s="40"/>
      <c r="M86" s="40"/>
      <c r="N86" s="41" t="s">
        <v>25</v>
      </c>
      <c r="O86" s="61">
        <f t="shared" si="0"/>
        <v>1</v>
      </c>
      <c r="P86" s="41" t="s">
        <v>58</v>
      </c>
      <c r="Q86" s="61">
        <f t="shared" si="1"/>
        <v>1</v>
      </c>
      <c r="R86" s="41" t="s">
        <v>30</v>
      </c>
      <c r="S86" s="43">
        <v>30</v>
      </c>
      <c r="T86" s="43"/>
      <c r="U86" s="43"/>
      <c r="V86" s="43"/>
      <c r="W86" s="43"/>
      <c r="X86" s="43"/>
      <c r="Y86" s="43"/>
      <c r="Z86" s="43"/>
      <c r="AA86" s="43"/>
      <c r="AB86" s="43" t="s">
        <v>59</v>
      </c>
    </row>
    <row r="87" spans="1:28" ht="18" customHeight="1" x14ac:dyDescent="0.3">
      <c r="A87" s="146"/>
      <c r="B87" s="44">
        <v>2</v>
      </c>
      <c r="C87" s="45" t="s">
        <v>16</v>
      </c>
      <c r="D87" s="46">
        <v>4</v>
      </c>
      <c r="E87" s="46">
        <v>8</v>
      </c>
      <c r="F87" s="46"/>
      <c r="G87" s="46"/>
      <c r="H87" s="46"/>
      <c r="I87" s="46"/>
      <c r="J87" s="46"/>
      <c r="K87" s="46"/>
      <c r="L87" s="46"/>
      <c r="M87" s="46"/>
      <c r="N87" s="47" t="s">
        <v>27</v>
      </c>
      <c r="O87" s="62">
        <f t="shared" si="0"/>
        <v>2</v>
      </c>
      <c r="P87" s="47" t="s">
        <v>58</v>
      </c>
      <c r="Q87" s="62">
        <f t="shared" si="1"/>
        <v>2</v>
      </c>
      <c r="R87" s="47" t="s">
        <v>28</v>
      </c>
      <c r="S87" s="49">
        <v>11</v>
      </c>
      <c r="T87" s="49">
        <v>9</v>
      </c>
      <c r="U87" s="49"/>
      <c r="V87" s="49"/>
      <c r="W87" s="49"/>
      <c r="X87" s="49"/>
      <c r="Y87" s="49"/>
      <c r="Z87" s="49"/>
      <c r="AA87" s="49"/>
      <c r="AB87" s="49"/>
    </row>
    <row r="88" spans="1:28" ht="18" customHeight="1" x14ac:dyDescent="0.3">
      <c r="A88" s="146"/>
      <c r="B88" s="44">
        <v>3</v>
      </c>
      <c r="C88" s="45" t="s">
        <v>14</v>
      </c>
      <c r="D88" s="46">
        <v>2</v>
      </c>
      <c r="E88" s="46">
        <v>8</v>
      </c>
      <c r="F88" s="46"/>
      <c r="G88" s="46"/>
      <c r="H88" s="46"/>
      <c r="I88" s="46"/>
      <c r="J88" s="46"/>
      <c r="K88" s="46"/>
      <c r="L88" s="46"/>
      <c r="M88" s="46"/>
      <c r="N88" s="47" t="s">
        <v>26</v>
      </c>
      <c r="O88" s="62">
        <f t="shared" si="0"/>
        <v>2</v>
      </c>
      <c r="P88" s="47" t="s">
        <v>58</v>
      </c>
      <c r="Q88" s="62">
        <f t="shared" si="1"/>
        <v>1</v>
      </c>
      <c r="R88" s="47" t="s">
        <v>29</v>
      </c>
      <c r="S88" s="49">
        <v>29</v>
      </c>
      <c r="T88" s="49"/>
      <c r="U88" s="49"/>
      <c r="V88" s="49"/>
      <c r="W88" s="49"/>
      <c r="X88" s="49"/>
      <c r="Y88" s="49"/>
      <c r="Z88" s="49"/>
      <c r="AA88" s="49"/>
      <c r="AB88" s="49"/>
    </row>
    <row r="89" spans="1:28" ht="18" customHeight="1" x14ac:dyDescent="0.3">
      <c r="A89" s="146"/>
      <c r="B89" s="44">
        <v>4</v>
      </c>
      <c r="C89" s="45" t="s">
        <v>17</v>
      </c>
      <c r="D89" s="46">
        <v>33</v>
      </c>
      <c r="E89" s="46">
        <v>33</v>
      </c>
      <c r="F89" s="46">
        <v>7</v>
      </c>
      <c r="G89" s="46">
        <v>33</v>
      </c>
      <c r="H89" s="46">
        <v>7</v>
      </c>
      <c r="I89" s="46">
        <v>33</v>
      </c>
      <c r="J89" s="46"/>
      <c r="K89" s="46"/>
      <c r="L89" s="46"/>
      <c r="M89" s="46"/>
      <c r="N89" s="47" t="s">
        <v>33</v>
      </c>
      <c r="O89" s="62">
        <f t="shared" si="0"/>
        <v>6</v>
      </c>
      <c r="P89" s="47" t="s">
        <v>58</v>
      </c>
      <c r="Q89" s="62">
        <f t="shared" si="1"/>
        <v>0</v>
      </c>
      <c r="R89" s="47" t="s">
        <v>36</v>
      </c>
      <c r="S89" s="49">
        <v>0</v>
      </c>
      <c r="T89" s="49"/>
      <c r="U89" s="49"/>
      <c r="V89" s="49"/>
      <c r="W89" s="49"/>
      <c r="X89" s="49"/>
      <c r="Y89" s="49"/>
      <c r="Z89" s="49"/>
      <c r="AA89" s="49"/>
      <c r="AB89" s="49"/>
    </row>
    <row r="90" spans="1:28" ht="18" customHeight="1" x14ac:dyDescent="0.3">
      <c r="A90" s="146"/>
      <c r="B90" s="44">
        <v>5</v>
      </c>
      <c r="C90" s="45" t="s">
        <v>12</v>
      </c>
      <c r="D90" s="46">
        <v>0</v>
      </c>
      <c r="E90" s="46"/>
      <c r="F90" s="46"/>
      <c r="G90" s="46"/>
      <c r="H90" s="46"/>
      <c r="I90" s="46"/>
      <c r="J90" s="46"/>
      <c r="K90" s="46"/>
      <c r="L90" s="46"/>
      <c r="M90" s="46"/>
      <c r="N90" s="47" t="s">
        <v>34</v>
      </c>
      <c r="O90" s="62">
        <f t="shared" si="0"/>
        <v>0</v>
      </c>
      <c r="P90" s="47" t="s">
        <v>58</v>
      </c>
      <c r="Q90" s="62">
        <f t="shared" si="1"/>
        <v>2</v>
      </c>
      <c r="R90" s="47" t="s">
        <v>32</v>
      </c>
      <c r="S90" s="49">
        <v>6</v>
      </c>
      <c r="T90" s="49">
        <v>5</v>
      </c>
      <c r="U90" s="49"/>
      <c r="V90" s="49"/>
      <c r="W90" s="49"/>
      <c r="X90" s="49"/>
      <c r="Y90" s="49"/>
      <c r="Z90" s="49"/>
      <c r="AA90" s="49"/>
      <c r="AB90" s="49"/>
    </row>
    <row r="91" spans="1:28" ht="18" customHeight="1" x14ac:dyDescent="0.3">
      <c r="A91" s="146"/>
      <c r="B91" s="44">
        <v>6</v>
      </c>
      <c r="C91" s="45" t="s">
        <v>15</v>
      </c>
      <c r="D91" s="46">
        <v>10</v>
      </c>
      <c r="E91" s="46"/>
      <c r="F91" s="46"/>
      <c r="G91" s="46"/>
      <c r="H91" s="46"/>
      <c r="I91" s="46"/>
      <c r="J91" s="46"/>
      <c r="K91" s="46"/>
      <c r="L91" s="46"/>
      <c r="M91" s="46"/>
      <c r="N91" s="47" t="s">
        <v>35</v>
      </c>
      <c r="O91" s="62">
        <f t="shared" si="0"/>
        <v>1</v>
      </c>
      <c r="P91" s="47" t="s">
        <v>58</v>
      </c>
      <c r="Q91" s="62">
        <f t="shared" si="1"/>
        <v>1</v>
      </c>
      <c r="R91" s="47" t="s">
        <v>31</v>
      </c>
      <c r="S91" s="49">
        <v>7</v>
      </c>
      <c r="T91" s="49"/>
      <c r="U91" s="49"/>
      <c r="V91" s="49"/>
      <c r="W91" s="49"/>
      <c r="X91" s="49"/>
      <c r="Y91" s="49"/>
      <c r="Z91" s="49"/>
      <c r="AA91" s="49"/>
      <c r="AB91" s="49"/>
    </row>
    <row r="92" spans="1:28" ht="18" customHeight="1" x14ac:dyDescent="0.3">
      <c r="A92" s="146"/>
      <c r="B92" s="44">
        <v>7</v>
      </c>
      <c r="C92" s="45" t="s">
        <v>13</v>
      </c>
      <c r="D92" s="46">
        <v>0</v>
      </c>
      <c r="E92" s="46"/>
      <c r="F92" s="46"/>
      <c r="G92" s="46"/>
      <c r="H92" s="46"/>
      <c r="I92" s="46"/>
      <c r="J92" s="46"/>
      <c r="K92" s="46"/>
      <c r="L92" s="46"/>
      <c r="M92" s="46"/>
      <c r="N92" s="47" t="s">
        <v>42</v>
      </c>
      <c r="O92" s="62">
        <f t="shared" si="0"/>
        <v>0</v>
      </c>
      <c r="P92" s="47" t="s">
        <v>58</v>
      </c>
      <c r="Q92" s="62">
        <f t="shared" si="1"/>
        <v>1</v>
      </c>
      <c r="R92" s="47" t="s">
        <v>41</v>
      </c>
      <c r="S92" s="49">
        <v>5</v>
      </c>
      <c r="T92" s="49"/>
      <c r="U92" s="49"/>
      <c r="V92" s="49"/>
      <c r="W92" s="49"/>
      <c r="X92" s="49"/>
      <c r="Y92" s="49"/>
      <c r="Z92" s="49"/>
      <c r="AA92" s="49"/>
      <c r="AB92" s="49"/>
    </row>
    <row r="93" spans="1:28" ht="18" customHeight="1" x14ac:dyDescent="0.3">
      <c r="A93" s="146"/>
      <c r="B93" s="50">
        <v>8</v>
      </c>
      <c r="C93" s="51" t="s">
        <v>24</v>
      </c>
      <c r="D93" s="52">
        <v>22</v>
      </c>
      <c r="E93" s="52">
        <v>14</v>
      </c>
      <c r="F93" s="52"/>
      <c r="G93" s="52"/>
      <c r="H93" s="52"/>
      <c r="I93" s="52"/>
      <c r="J93" s="52"/>
      <c r="K93" s="52"/>
      <c r="L93" s="52"/>
      <c r="M93" s="52"/>
      <c r="N93" s="53" t="s">
        <v>37</v>
      </c>
      <c r="O93" s="62">
        <f t="shared" si="0"/>
        <v>2</v>
      </c>
      <c r="P93" s="47" t="s">
        <v>58</v>
      </c>
      <c r="Q93" s="62">
        <f t="shared" si="1"/>
        <v>0</v>
      </c>
      <c r="R93" s="53" t="s">
        <v>40</v>
      </c>
      <c r="S93" s="54">
        <v>0</v>
      </c>
      <c r="T93" s="54"/>
      <c r="U93" s="54"/>
      <c r="V93" s="54"/>
      <c r="W93" s="54"/>
      <c r="X93" s="54"/>
      <c r="Y93" s="54"/>
      <c r="Z93" s="54"/>
      <c r="AA93" s="54"/>
      <c r="AB93" s="54"/>
    </row>
    <row r="94" spans="1:28" ht="18" customHeight="1" x14ac:dyDescent="0.3">
      <c r="A94" s="146"/>
      <c r="B94" s="50">
        <v>9</v>
      </c>
      <c r="C94" s="51"/>
      <c r="D94" s="52"/>
      <c r="E94" s="52"/>
      <c r="F94" s="52"/>
      <c r="G94" s="52"/>
      <c r="H94" s="52"/>
      <c r="I94" s="52"/>
      <c r="J94" s="52"/>
      <c r="K94" s="52"/>
      <c r="L94" s="52"/>
      <c r="M94" s="52"/>
      <c r="N94" s="53"/>
      <c r="O94" s="62" t="str">
        <f t="shared" si="0"/>
        <v/>
      </c>
      <c r="P94" s="47" t="s">
        <v>58</v>
      </c>
      <c r="Q94" s="62" t="str">
        <f t="shared" si="1"/>
        <v/>
      </c>
      <c r="R94" s="53"/>
      <c r="S94" s="54"/>
      <c r="T94" s="54"/>
      <c r="U94" s="54"/>
      <c r="V94" s="54"/>
      <c r="W94" s="54"/>
      <c r="X94" s="54"/>
      <c r="Y94" s="54"/>
      <c r="Z94" s="54"/>
      <c r="AA94" s="54"/>
      <c r="AB94" s="54"/>
    </row>
    <row r="95" spans="1:28" ht="18" customHeight="1" x14ac:dyDescent="0.3">
      <c r="A95" s="146"/>
      <c r="B95" s="50">
        <v>10</v>
      </c>
      <c r="C95" s="51" t="s">
        <v>23</v>
      </c>
      <c r="D95" s="52">
        <v>7</v>
      </c>
      <c r="E95" s="52"/>
      <c r="F95" s="52"/>
      <c r="G95" s="52"/>
      <c r="H95" s="52"/>
      <c r="I95" s="52"/>
      <c r="J95" s="52"/>
      <c r="K95" s="52"/>
      <c r="L95" s="52"/>
      <c r="M95" s="52"/>
      <c r="N95" s="53" t="s">
        <v>43</v>
      </c>
      <c r="O95" s="62">
        <f t="shared" si="0"/>
        <v>1</v>
      </c>
      <c r="P95" s="47" t="s">
        <v>58</v>
      </c>
      <c r="Q95" s="62">
        <f t="shared" si="1"/>
        <v>1</v>
      </c>
      <c r="R95" s="53" t="s">
        <v>48</v>
      </c>
      <c r="S95" s="54">
        <v>9</v>
      </c>
      <c r="T95" s="54"/>
      <c r="U95" s="54"/>
      <c r="V95" s="54"/>
      <c r="W95" s="54"/>
      <c r="X95" s="54"/>
      <c r="Y95" s="54"/>
      <c r="Z95" s="54"/>
      <c r="AA95" s="54"/>
      <c r="AB95" s="54"/>
    </row>
    <row r="96" spans="1:28" ht="18" customHeight="1" x14ac:dyDescent="0.3">
      <c r="A96" s="146"/>
      <c r="B96" s="50">
        <v>11</v>
      </c>
      <c r="C96" s="51" t="s">
        <v>22</v>
      </c>
      <c r="D96" s="52">
        <v>7</v>
      </c>
      <c r="E96" s="52">
        <v>10</v>
      </c>
      <c r="F96" s="52"/>
      <c r="G96" s="52"/>
      <c r="H96" s="52"/>
      <c r="I96" s="52"/>
      <c r="J96" s="52"/>
      <c r="K96" s="52"/>
      <c r="L96" s="52"/>
      <c r="M96" s="52"/>
      <c r="N96" s="53" t="s">
        <v>44</v>
      </c>
      <c r="O96" s="62">
        <f t="shared" si="0"/>
        <v>2</v>
      </c>
      <c r="P96" s="47" t="s">
        <v>58</v>
      </c>
      <c r="Q96" s="62">
        <f t="shared" si="1"/>
        <v>1</v>
      </c>
      <c r="R96" s="53" t="s">
        <v>47</v>
      </c>
      <c r="S96" s="54">
        <v>10</v>
      </c>
      <c r="T96" s="54"/>
      <c r="U96" s="54"/>
      <c r="V96" s="54"/>
      <c r="W96" s="54"/>
      <c r="X96" s="54"/>
      <c r="Y96" s="54"/>
      <c r="Z96" s="54"/>
      <c r="AA96" s="54"/>
      <c r="AB96" s="54"/>
    </row>
    <row r="97" spans="1:28" ht="18" customHeight="1" x14ac:dyDescent="0.3">
      <c r="A97" s="147"/>
      <c r="B97" s="55">
        <v>12</v>
      </c>
      <c r="C97" s="56" t="s">
        <v>20</v>
      </c>
      <c r="D97" s="57">
        <v>0</v>
      </c>
      <c r="E97" s="57"/>
      <c r="F97" s="57"/>
      <c r="G97" s="57"/>
      <c r="H97" s="57"/>
      <c r="I97" s="57"/>
      <c r="J97" s="57"/>
      <c r="K97" s="57"/>
      <c r="L97" s="57"/>
      <c r="M97" s="57"/>
      <c r="N97" s="58" t="s">
        <v>45</v>
      </c>
      <c r="O97" s="63">
        <f t="shared" si="0"/>
        <v>0</v>
      </c>
      <c r="P97" s="58" t="s">
        <v>58</v>
      </c>
      <c r="Q97" s="63">
        <f t="shared" si="1"/>
        <v>1</v>
      </c>
      <c r="R97" s="58" t="s">
        <v>46</v>
      </c>
      <c r="S97" s="60">
        <v>6</v>
      </c>
      <c r="T97" s="60"/>
      <c r="U97" s="60"/>
      <c r="V97" s="60"/>
      <c r="W97" s="60"/>
      <c r="X97" s="60"/>
      <c r="Y97" s="60"/>
      <c r="Z97" s="60"/>
      <c r="AA97" s="60"/>
      <c r="AB97" s="60"/>
    </row>
    <row r="98" spans="1:28" ht="18" customHeight="1" x14ac:dyDescent="0.3">
      <c r="A98" s="151">
        <v>0.75</v>
      </c>
      <c r="B98" s="14">
        <v>1</v>
      </c>
      <c r="C98" s="15" t="s">
        <v>40</v>
      </c>
      <c r="D98" s="16">
        <v>11</v>
      </c>
      <c r="E98" s="16">
        <v>20</v>
      </c>
      <c r="F98" s="16"/>
      <c r="G98" s="16"/>
      <c r="H98" s="16"/>
      <c r="I98" s="16"/>
      <c r="J98" s="16"/>
      <c r="K98" s="16"/>
      <c r="L98" s="16"/>
      <c r="M98" s="16"/>
      <c r="N98" s="17" t="s">
        <v>16</v>
      </c>
      <c r="O98" s="18">
        <f t="shared" si="0"/>
        <v>2</v>
      </c>
      <c r="P98" s="17" t="s">
        <v>58</v>
      </c>
      <c r="Q98" s="18">
        <f t="shared" si="1"/>
        <v>1</v>
      </c>
      <c r="R98" s="17" t="s">
        <v>14</v>
      </c>
      <c r="S98" s="19">
        <v>11</v>
      </c>
      <c r="T98" s="19"/>
      <c r="U98" s="19"/>
      <c r="V98" s="19"/>
      <c r="W98" s="19"/>
      <c r="X98" s="19"/>
      <c r="Y98" s="19"/>
      <c r="Z98" s="19"/>
      <c r="AA98" s="19"/>
      <c r="AB98" s="19"/>
    </row>
    <row r="99" spans="1:28" ht="18" customHeight="1" x14ac:dyDescent="0.3">
      <c r="A99" s="146"/>
      <c r="B99" s="20">
        <v>2</v>
      </c>
      <c r="C99" s="21" t="s">
        <v>47</v>
      </c>
      <c r="D99" s="22">
        <v>0</v>
      </c>
      <c r="E99" s="22"/>
      <c r="F99" s="22"/>
      <c r="G99" s="22"/>
      <c r="H99" s="22"/>
      <c r="I99" s="22"/>
      <c r="J99" s="22"/>
      <c r="K99" s="22"/>
      <c r="L99" s="22"/>
      <c r="M99" s="22"/>
      <c r="N99" s="23" t="s">
        <v>17</v>
      </c>
      <c r="O99" s="24">
        <f t="shared" si="0"/>
        <v>0</v>
      </c>
      <c r="P99" s="23" t="s">
        <v>58</v>
      </c>
      <c r="Q99" s="24">
        <f t="shared" si="1"/>
        <v>0</v>
      </c>
      <c r="R99" s="23" t="s">
        <v>13</v>
      </c>
      <c r="S99" s="25">
        <v>0</v>
      </c>
      <c r="T99" s="25"/>
      <c r="U99" s="25"/>
      <c r="V99" s="25"/>
      <c r="W99" s="25"/>
      <c r="X99" s="25"/>
      <c r="Y99" s="25"/>
      <c r="Z99" s="25"/>
      <c r="AA99" s="25"/>
      <c r="AB99" s="25"/>
    </row>
    <row r="100" spans="1:28" ht="18" customHeight="1" x14ac:dyDescent="0.3">
      <c r="A100" s="146"/>
      <c r="B100" s="20">
        <v>3</v>
      </c>
      <c r="C100" s="21" t="s">
        <v>42</v>
      </c>
      <c r="D100" s="22">
        <v>20</v>
      </c>
      <c r="E100" s="22"/>
      <c r="F100" s="22"/>
      <c r="G100" s="22"/>
      <c r="H100" s="22"/>
      <c r="I100" s="22"/>
      <c r="J100" s="22"/>
      <c r="K100" s="22"/>
      <c r="L100" s="22"/>
      <c r="M100" s="22"/>
      <c r="N100" s="23" t="s">
        <v>18</v>
      </c>
      <c r="O100" s="24">
        <f t="shared" si="0"/>
        <v>1</v>
      </c>
      <c r="P100" s="23" t="s">
        <v>58</v>
      </c>
      <c r="Q100" s="24">
        <f t="shared" si="1"/>
        <v>2</v>
      </c>
      <c r="R100" s="23" t="s">
        <v>12</v>
      </c>
      <c r="S100" s="25">
        <v>7</v>
      </c>
      <c r="T100" s="25">
        <v>11</v>
      </c>
      <c r="U100" s="25"/>
      <c r="V100" s="25"/>
      <c r="W100" s="25"/>
      <c r="X100" s="25"/>
      <c r="Y100" s="25"/>
      <c r="Z100" s="25"/>
      <c r="AA100" s="25"/>
      <c r="AB100" s="25"/>
    </row>
    <row r="101" spans="1:28" ht="18" customHeight="1" x14ac:dyDescent="0.3">
      <c r="A101" s="146"/>
      <c r="B101" s="20">
        <v>4</v>
      </c>
      <c r="C101" s="21" t="s">
        <v>46</v>
      </c>
      <c r="D101" s="22">
        <v>18</v>
      </c>
      <c r="E101" s="22"/>
      <c r="F101" s="22"/>
      <c r="G101" s="22"/>
      <c r="H101" s="22"/>
      <c r="I101" s="22"/>
      <c r="J101" s="22"/>
      <c r="K101" s="22"/>
      <c r="L101" s="22"/>
      <c r="M101" s="22"/>
      <c r="N101" s="23" t="s">
        <v>20</v>
      </c>
      <c r="O101" s="24">
        <f t="shared" si="0"/>
        <v>1</v>
      </c>
      <c r="P101" s="23" t="s">
        <v>58</v>
      </c>
      <c r="Q101" s="24">
        <f t="shared" si="1"/>
        <v>3</v>
      </c>
      <c r="R101" s="23" t="s">
        <v>24</v>
      </c>
      <c r="S101" s="25">
        <v>8</v>
      </c>
      <c r="T101" s="25">
        <v>2</v>
      </c>
      <c r="U101" s="25">
        <v>8</v>
      </c>
      <c r="V101" s="25"/>
      <c r="W101" s="25"/>
      <c r="X101" s="25"/>
      <c r="Y101" s="25"/>
      <c r="Z101" s="25"/>
      <c r="AA101" s="25"/>
      <c r="AB101" s="25"/>
    </row>
    <row r="102" spans="1:28" ht="18" customHeight="1" x14ac:dyDescent="0.3">
      <c r="A102" s="146"/>
      <c r="B102" s="20">
        <v>5</v>
      </c>
      <c r="C102" s="21" t="s">
        <v>43</v>
      </c>
      <c r="D102" s="22">
        <v>7</v>
      </c>
      <c r="E102" s="22"/>
      <c r="F102" s="22"/>
      <c r="G102" s="22"/>
      <c r="H102" s="22"/>
      <c r="I102" s="22"/>
      <c r="J102" s="22"/>
      <c r="K102" s="22"/>
      <c r="L102" s="22"/>
      <c r="M102" s="22"/>
      <c r="N102" s="23" t="s">
        <v>26</v>
      </c>
      <c r="O102" s="24">
        <f t="shared" si="0"/>
        <v>1</v>
      </c>
      <c r="P102" s="23" t="s">
        <v>58</v>
      </c>
      <c r="Q102" s="24">
        <f t="shared" si="1"/>
        <v>2</v>
      </c>
      <c r="R102" s="23" t="s">
        <v>30</v>
      </c>
      <c r="S102" s="25">
        <v>10</v>
      </c>
      <c r="T102" s="25">
        <v>4</v>
      </c>
      <c r="U102" s="25"/>
      <c r="V102" s="25"/>
      <c r="W102" s="25"/>
      <c r="X102" s="25"/>
      <c r="Y102" s="25"/>
      <c r="Z102" s="25"/>
      <c r="AA102" s="25"/>
      <c r="AB102" s="25" t="s">
        <v>59</v>
      </c>
    </row>
    <row r="103" spans="1:28" ht="18" customHeight="1" x14ac:dyDescent="0.3">
      <c r="A103" s="146"/>
      <c r="B103" s="27">
        <v>6</v>
      </c>
      <c r="C103" s="28" t="s">
        <v>48</v>
      </c>
      <c r="D103" s="29">
        <v>2</v>
      </c>
      <c r="E103" s="29">
        <v>2</v>
      </c>
      <c r="F103" s="29">
        <v>22</v>
      </c>
      <c r="G103" s="29"/>
      <c r="H103" s="29"/>
      <c r="I103" s="29"/>
      <c r="J103" s="29"/>
      <c r="K103" s="29"/>
      <c r="L103" s="29"/>
      <c r="M103" s="29"/>
      <c r="N103" s="30" t="s">
        <v>37</v>
      </c>
      <c r="O103" s="24">
        <f t="shared" si="0"/>
        <v>3</v>
      </c>
      <c r="P103" s="23" t="s">
        <v>58</v>
      </c>
      <c r="Q103" s="24">
        <f t="shared" si="1"/>
        <v>2</v>
      </c>
      <c r="R103" s="30" t="s">
        <v>38</v>
      </c>
      <c r="S103" s="31">
        <v>2</v>
      </c>
      <c r="T103" s="31">
        <v>10</v>
      </c>
      <c r="U103" s="31"/>
      <c r="V103" s="31"/>
      <c r="W103" s="31"/>
      <c r="X103" s="31"/>
      <c r="Y103" s="31"/>
      <c r="Z103" s="31"/>
      <c r="AA103" s="31"/>
      <c r="AB103" s="31"/>
    </row>
    <row r="104" spans="1:28" ht="18" customHeight="1" x14ac:dyDescent="0.3">
      <c r="A104" s="147"/>
      <c r="B104" s="32">
        <v>8</v>
      </c>
      <c r="C104" s="33" t="s">
        <v>44</v>
      </c>
      <c r="D104" s="34">
        <v>11</v>
      </c>
      <c r="E104" s="34">
        <v>2</v>
      </c>
      <c r="F104" s="34"/>
      <c r="G104" s="34"/>
      <c r="H104" s="34"/>
      <c r="I104" s="34"/>
      <c r="J104" s="34"/>
      <c r="K104" s="34"/>
      <c r="L104" s="34"/>
      <c r="M104" s="34"/>
      <c r="N104" s="35" t="s">
        <v>41</v>
      </c>
      <c r="O104" s="36">
        <f t="shared" si="0"/>
        <v>2</v>
      </c>
      <c r="P104" s="35" t="s">
        <v>58</v>
      </c>
      <c r="Q104" s="36">
        <f t="shared" si="1"/>
        <v>1</v>
      </c>
      <c r="R104" s="35" t="s">
        <v>39</v>
      </c>
      <c r="S104" s="37">
        <v>11</v>
      </c>
      <c r="T104" s="37"/>
      <c r="U104" s="37"/>
      <c r="V104" s="37"/>
      <c r="W104" s="37"/>
      <c r="X104" s="37"/>
      <c r="Y104" s="37"/>
      <c r="Z104" s="37"/>
      <c r="AA104" s="37"/>
      <c r="AB104" s="37"/>
    </row>
    <row r="105" spans="1:28" ht="18" customHeight="1" x14ac:dyDescent="0.3">
      <c r="A105" s="70"/>
      <c r="B105" s="71"/>
      <c r="C105" s="71"/>
      <c r="D105" s="72"/>
      <c r="E105" s="72"/>
      <c r="F105" s="72"/>
      <c r="G105" s="72"/>
      <c r="H105" s="72"/>
      <c r="I105" s="72"/>
      <c r="J105" s="72"/>
      <c r="K105" s="72"/>
      <c r="L105" s="72"/>
      <c r="M105" s="72"/>
      <c r="N105" s="10"/>
      <c r="O105" s="10"/>
      <c r="P105" s="10"/>
      <c r="Q105" s="10"/>
      <c r="R105" s="10"/>
      <c r="S105" s="73"/>
      <c r="T105" s="73"/>
      <c r="U105" s="73"/>
      <c r="V105" s="73"/>
      <c r="W105" s="73"/>
      <c r="X105" s="73"/>
      <c r="Y105" s="73"/>
      <c r="Z105" s="73"/>
      <c r="AA105" s="73"/>
      <c r="AB105" s="73"/>
    </row>
    <row r="106" spans="1:28" ht="18" customHeight="1" x14ac:dyDescent="0.3">
      <c r="A106" s="70"/>
      <c r="B106" s="71"/>
      <c r="C106" s="71"/>
      <c r="D106" s="72"/>
      <c r="E106" s="72"/>
      <c r="F106" s="72"/>
      <c r="G106" s="72"/>
      <c r="H106" s="72"/>
      <c r="I106" s="72"/>
      <c r="J106" s="72"/>
      <c r="K106" s="72"/>
      <c r="L106" s="72"/>
      <c r="M106" s="72"/>
      <c r="N106" s="10"/>
      <c r="O106" s="10"/>
      <c r="P106" s="10"/>
      <c r="Q106" s="10"/>
      <c r="R106" s="10"/>
      <c r="S106" s="73"/>
      <c r="T106" s="73"/>
      <c r="U106" s="73"/>
      <c r="V106" s="73"/>
      <c r="W106" s="73"/>
      <c r="X106" s="73"/>
      <c r="Y106" s="73"/>
      <c r="Z106" s="73"/>
      <c r="AA106" s="73"/>
      <c r="AB106" s="73"/>
    </row>
    <row r="107" spans="1:28" ht="18" customHeight="1" x14ac:dyDescent="0.3">
      <c r="A107" s="70"/>
      <c r="B107" s="71"/>
      <c r="C107" s="71"/>
      <c r="D107" s="72"/>
      <c r="E107" s="72"/>
      <c r="F107" s="72"/>
      <c r="G107" s="72"/>
      <c r="H107" s="72"/>
      <c r="I107" s="72"/>
      <c r="J107" s="72"/>
      <c r="K107" s="72"/>
      <c r="L107" s="72"/>
      <c r="M107" s="72"/>
      <c r="N107" s="10"/>
      <c r="O107" s="10"/>
      <c r="P107" s="10"/>
      <c r="Q107" s="10"/>
      <c r="R107" s="10"/>
      <c r="S107" s="73"/>
      <c r="T107" s="73"/>
      <c r="U107" s="73"/>
      <c r="V107" s="73"/>
      <c r="W107" s="73"/>
      <c r="X107" s="73"/>
      <c r="Y107" s="73"/>
      <c r="Z107" s="73"/>
      <c r="AA107" s="73"/>
      <c r="AB107" s="73"/>
    </row>
    <row r="108" spans="1:28" ht="12.75" customHeight="1" x14ac:dyDescent="0.3">
      <c r="A108" s="70"/>
      <c r="B108" s="71"/>
      <c r="C108" s="71"/>
      <c r="D108" s="72"/>
      <c r="E108" s="72"/>
      <c r="F108" s="72"/>
      <c r="G108" s="72"/>
      <c r="H108" s="72"/>
      <c r="I108" s="72"/>
      <c r="J108" s="72"/>
      <c r="K108" s="72"/>
      <c r="L108" s="72"/>
      <c r="M108" s="72"/>
      <c r="N108" s="10"/>
      <c r="O108" s="10"/>
      <c r="P108" s="10"/>
      <c r="Q108" s="10"/>
      <c r="R108" s="10"/>
      <c r="S108" s="73"/>
      <c r="T108" s="73"/>
      <c r="U108" s="73"/>
      <c r="V108" s="73"/>
      <c r="W108" s="73"/>
      <c r="X108" s="73"/>
      <c r="Y108" s="73"/>
      <c r="Z108" s="73"/>
      <c r="AA108" s="73"/>
      <c r="AB108" s="73"/>
    </row>
    <row r="109" spans="1:28" ht="12.75" customHeight="1" x14ac:dyDescent="0.3">
      <c r="A109" s="70"/>
      <c r="B109" s="71"/>
      <c r="C109" s="71"/>
      <c r="D109" s="72"/>
      <c r="E109" s="72"/>
      <c r="F109" s="72"/>
      <c r="G109" s="72"/>
      <c r="H109" s="72"/>
      <c r="I109" s="72"/>
      <c r="J109" s="72"/>
      <c r="K109" s="72"/>
      <c r="L109" s="72"/>
      <c r="M109" s="72"/>
      <c r="N109" s="10"/>
      <c r="O109" s="10"/>
      <c r="P109" s="10"/>
      <c r="Q109" s="10"/>
      <c r="R109" s="10"/>
      <c r="S109" s="73"/>
      <c r="T109" s="73"/>
      <c r="U109" s="73"/>
      <c r="V109" s="73"/>
      <c r="W109" s="73"/>
      <c r="X109" s="73"/>
      <c r="Y109" s="73"/>
      <c r="Z109" s="73"/>
      <c r="AA109" s="73"/>
      <c r="AB109" s="73"/>
    </row>
    <row r="110" spans="1:28" ht="12.75" customHeight="1" x14ac:dyDescent="0.3">
      <c r="A110" s="70"/>
      <c r="B110" s="71"/>
      <c r="C110" s="71"/>
      <c r="D110" s="72"/>
      <c r="E110" s="72"/>
      <c r="F110" s="72"/>
      <c r="G110" s="72"/>
      <c r="H110" s="72"/>
      <c r="I110" s="72"/>
      <c r="J110" s="72"/>
      <c r="K110" s="72"/>
      <c r="L110" s="72"/>
      <c r="M110" s="72"/>
      <c r="N110" s="10"/>
      <c r="O110" s="10"/>
      <c r="P110" s="10"/>
      <c r="Q110" s="10"/>
      <c r="R110" s="10"/>
      <c r="S110" s="73"/>
      <c r="T110" s="73"/>
      <c r="U110" s="73"/>
      <c r="V110" s="73"/>
      <c r="W110" s="73"/>
      <c r="X110" s="73"/>
      <c r="Y110" s="73"/>
      <c r="Z110" s="73"/>
      <c r="AA110" s="73"/>
      <c r="AB110" s="73"/>
    </row>
    <row r="111" spans="1:28" ht="12.75" customHeight="1" x14ac:dyDescent="0.3">
      <c r="A111" s="70"/>
      <c r="B111" s="71"/>
      <c r="C111" s="71"/>
      <c r="D111" s="72"/>
      <c r="E111" s="72"/>
      <c r="F111" s="72"/>
      <c r="G111" s="72"/>
      <c r="H111" s="72"/>
      <c r="I111" s="72"/>
      <c r="J111" s="72"/>
      <c r="K111" s="72"/>
      <c r="L111" s="72"/>
      <c r="M111" s="72"/>
      <c r="N111" s="10"/>
      <c r="O111" s="10"/>
      <c r="P111" s="10"/>
      <c r="Q111" s="10"/>
      <c r="R111" s="10"/>
      <c r="S111" s="73"/>
      <c r="T111" s="73"/>
      <c r="U111" s="73"/>
      <c r="V111" s="73"/>
      <c r="W111" s="73"/>
      <c r="X111" s="73"/>
      <c r="Y111" s="73"/>
      <c r="Z111" s="73"/>
      <c r="AA111" s="73"/>
      <c r="AB111" s="73"/>
    </row>
    <row r="112" spans="1:28" ht="12.75" customHeight="1" x14ac:dyDescent="0.3">
      <c r="A112" s="70"/>
      <c r="B112" s="71"/>
      <c r="C112" s="71"/>
      <c r="D112" s="72"/>
      <c r="E112" s="72"/>
      <c r="F112" s="72"/>
      <c r="G112" s="72"/>
      <c r="H112" s="72"/>
      <c r="I112" s="72"/>
      <c r="J112" s="72"/>
      <c r="K112" s="72"/>
      <c r="L112" s="72"/>
      <c r="M112" s="72"/>
      <c r="N112" s="6"/>
      <c r="O112" s="7"/>
      <c r="P112" s="10"/>
      <c r="Q112" s="10"/>
      <c r="R112" s="10"/>
      <c r="S112" s="73"/>
      <c r="T112" s="73"/>
      <c r="U112" s="73"/>
      <c r="V112" s="73"/>
      <c r="W112" s="73"/>
      <c r="X112" s="73"/>
      <c r="Y112" s="73"/>
      <c r="Z112" s="73"/>
      <c r="AA112" s="73"/>
      <c r="AB112" s="73"/>
    </row>
    <row r="113" spans="1:28" ht="12.75" customHeight="1" x14ac:dyDescent="0.3">
      <c r="A113" s="70"/>
      <c r="B113" s="71"/>
      <c r="C113" s="71"/>
      <c r="D113" s="72"/>
      <c r="E113" s="72"/>
      <c r="F113" s="72"/>
      <c r="G113" s="72"/>
      <c r="H113" s="72"/>
      <c r="I113" s="72"/>
      <c r="J113" s="72"/>
      <c r="K113" s="72"/>
      <c r="L113" s="72"/>
      <c r="M113" s="72"/>
      <c r="N113" s="6"/>
      <c r="O113" s="7"/>
      <c r="P113" s="10"/>
      <c r="Q113" s="10"/>
      <c r="R113" s="10"/>
      <c r="S113" s="73"/>
      <c r="T113" s="73"/>
      <c r="U113" s="73"/>
      <c r="V113" s="73"/>
      <c r="W113" s="73"/>
      <c r="X113" s="73"/>
      <c r="Y113" s="73"/>
      <c r="Z113" s="73"/>
      <c r="AA113" s="73"/>
      <c r="AB113" s="73"/>
    </row>
    <row r="114" spans="1:28" ht="12.75" customHeight="1" x14ac:dyDescent="0.3">
      <c r="A114" s="70"/>
      <c r="B114" s="71"/>
      <c r="C114" s="71"/>
      <c r="D114" s="72"/>
      <c r="E114" s="72"/>
      <c r="F114" s="72"/>
      <c r="G114" s="72"/>
      <c r="H114" s="72"/>
      <c r="I114" s="72"/>
      <c r="J114" s="72"/>
      <c r="K114" s="72"/>
      <c r="L114" s="72"/>
      <c r="M114" s="72"/>
      <c r="N114" s="6"/>
      <c r="O114" s="7"/>
      <c r="P114" s="10"/>
      <c r="Q114" s="10"/>
      <c r="R114" s="10"/>
      <c r="S114" s="73"/>
      <c r="T114" s="73"/>
      <c r="U114" s="73"/>
      <c r="V114" s="73"/>
      <c r="W114" s="73"/>
      <c r="X114" s="73"/>
      <c r="Y114" s="73"/>
      <c r="Z114" s="73"/>
      <c r="AA114" s="73"/>
      <c r="AB114" s="73"/>
    </row>
    <row r="115" spans="1:28" ht="12.75" customHeight="1" x14ac:dyDescent="0.3">
      <c r="A115" s="70"/>
      <c r="B115" s="71"/>
      <c r="C115" s="71"/>
      <c r="D115" s="72"/>
      <c r="E115" s="72"/>
      <c r="F115" s="72"/>
      <c r="G115" s="72"/>
      <c r="H115" s="72"/>
      <c r="I115" s="72"/>
      <c r="J115" s="72"/>
      <c r="K115" s="72"/>
      <c r="L115" s="72"/>
      <c r="M115" s="72"/>
      <c r="N115" s="10"/>
      <c r="O115" s="10"/>
      <c r="P115" s="10"/>
      <c r="Q115" s="10"/>
      <c r="R115" s="10"/>
      <c r="S115" s="73"/>
      <c r="T115" s="73"/>
      <c r="U115" s="73"/>
      <c r="V115" s="73"/>
      <c r="W115" s="73"/>
      <c r="X115" s="73"/>
      <c r="Y115" s="73"/>
      <c r="Z115" s="73"/>
      <c r="AA115" s="73"/>
      <c r="AB115" s="73"/>
    </row>
    <row r="116" spans="1:28" ht="12.75" customHeight="1" x14ac:dyDescent="0.3">
      <c r="A116" s="70"/>
      <c r="B116" s="71"/>
      <c r="C116" s="71"/>
      <c r="D116" s="72"/>
      <c r="E116" s="72"/>
      <c r="F116" s="72"/>
      <c r="G116" s="72"/>
      <c r="H116" s="72"/>
      <c r="I116" s="72"/>
      <c r="J116" s="72"/>
      <c r="K116" s="72"/>
      <c r="L116" s="72"/>
      <c r="M116" s="72"/>
      <c r="N116" s="10"/>
      <c r="O116" s="10"/>
      <c r="P116" s="10"/>
      <c r="Q116" s="10"/>
      <c r="R116" s="10"/>
      <c r="S116" s="73"/>
      <c r="T116" s="73"/>
      <c r="U116" s="73"/>
      <c r="V116" s="73"/>
      <c r="W116" s="73"/>
      <c r="X116" s="73"/>
      <c r="Y116" s="73"/>
      <c r="Z116" s="73"/>
      <c r="AA116" s="73"/>
      <c r="AB116" s="73"/>
    </row>
    <row r="117" spans="1:28" ht="12.75" customHeight="1" x14ac:dyDescent="0.3">
      <c r="A117" s="70"/>
      <c r="B117" s="71"/>
      <c r="C117" s="71"/>
      <c r="D117" s="72"/>
      <c r="E117" s="72"/>
      <c r="F117" s="72"/>
      <c r="G117" s="72"/>
      <c r="H117" s="72"/>
      <c r="I117" s="72"/>
      <c r="J117" s="72"/>
      <c r="K117" s="72"/>
      <c r="L117" s="72"/>
      <c r="M117" s="72"/>
      <c r="N117" s="10"/>
      <c r="O117" s="10"/>
      <c r="P117" s="10"/>
      <c r="Q117" s="10"/>
      <c r="R117" s="10"/>
      <c r="S117" s="73"/>
      <c r="T117" s="73"/>
      <c r="U117" s="73"/>
      <c r="V117" s="73"/>
      <c r="W117" s="73"/>
      <c r="X117" s="73"/>
      <c r="Y117" s="73"/>
      <c r="Z117" s="73"/>
      <c r="AA117" s="73"/>
      <c r="AB117" s="73"/>
    </row>
    <row r="118" spans="1:28" ht="12.75" customHeight="1" x14ac:dyDescent="0.3">
      <c r="A118" s="70"/>
      <c r="B118" s="71"/>
      <c r="C118" s="71"/>
      <c r="D118" s="72"/>
      <c r="E118" s="72"/>
      <c r="F118" s="72"/>
      <c r="G118" s="72"/>
      <c r="H118" s="72"/>
      <c r="I118" s="72"/>
      <c r="J118" s="72"/>
      <c r="K118" s="72"/>
      <c r="L118" s="72"/>
      <c r="M118" s="72"/>
      <c r="N118" s="10"/>
      <c r="O118" s="10"/>
      <c r="P118" s="10"/>
      <c r="Q118" s="10"/>
      <c r="R118" s="10"/>
      <c r="S118" s="73"/>
      <c r="T118" s="73"/>
      <c r="U118" s="73"/>
      <c r="V118" s="73"/>
      <c r="W118" s="73"/>
      <c r="X118" s="73"/>
      <c r="Y118" s="73"/>
      <c r="Z118" s="73"/>
      <c r="AA118" s="73"/>
      <c r="AB118" s="73"/>
    </row>
    <row r="119" spans="1:28" ht="12.75" customHeight="1" x14ac:dyDescent="0.3">
      <c r="A119" s="70"/>
      <c r="B119" s="71"/>
      <c r="C119" s="71"/>
      <c r="D119" s="72"/>
      <c r="E119" s="72"/>
      <c r="F119" s="72"/>
      <c r="G119" s="72"/>
      <c r="H119" s="72"/>
      <c r="I119" s="72"/>
      <c r="J119" s="72"/>
      <c r="K119" s="72"/>
      <c r="L119" s="72"/>
      <c r="M119" s="72"/>
      <c r="N119" s="10"/>
      <c r="O119" s="10"/>
      <c r="P119" s="10"/>
      <c r="Q119" s="10"/>
      <c r="R119" s="10"/>
      <c r="S119" s="73"/>
      <c r="T119" s="73"/>
      <c r="U119" s="73"/>
      <c r="V119" s="73"/>
      <c r="W119" s="73"/>
      <c r="X119" s="73"/>
      <c r="Y119" s="73"/>
      <c r="Z119" s="73"/>
      <c r="AA119" s="73"/>
      <c r="AB119" s="73"/>
    </row>
    <row r="120" spans="1:28" ht="12.75" customHeight="1" x14ac:dyDescent="0.3">
      <c r="A120" s="70"/>
      <c r="B120" s="71"/>
      <c r="C120" s="71"/>
      <c r="D120" s="72"/>
      <c r="E120" s="72"/>
      <c r="F120" s="72"/>
      <c r="G120" s="72"/>
      <c r="H120" s="72"/>
      <c r="I120" s="72"/>
      <c r="J120" s="72"/>
      <c r="K120" s="72"/>
      <c r="L120" s="72"/>
      <c r="M120" s="72"/>
      <c r="N120" s="10"/>
      <c r="O120" s="10"/>
      <c r="P120" s="10"/>
      <c r="Q120" s="10"/>
      <c r="R120" s="10"/>
      <c r="S120" s="73"/>
      <c r="T120" s="73"/>
      <c r="U120" s="73"/>
      <c r="V120" s="73"/>
      <c r="W120" s="73"/>
      <c r="X120" s="73"/>
      <c r="Y120" s="73"/>
      <c r="Z120" s="73"/>
      <c r="AA120" s="73"/>
      <c r="AB120" s="73"/>
    </row>
    <row r="121" spans="1:28" ht="12.75" customHeight="1" x14ac:dyDescent="0.3">
      <c r="A121" s="70"/>
      <c r="B121" s="71"/>
      <c r="C121" s="71"/>
      <c r="D121" s="72"/>
      <c r="E121" s="72"/>
      <c r="F121" s="72"/>
      <c r="G121" s="72"/>
      <c r="H121" s="72"/>
      <c r="I121" s="72"/>
      <c r="J121" s="72"/>
      <c r="K121" s="72"/>
      <c r="L121" s="72"/>
      <c r="M121" s="72"/>
      <c r="N121" s="10"/>
      <c r="O121" s="10"/>
      <c r="P121" s="10"/>
      <c r="Q121" s="10"/>
      <c r="R121" s="10"/>
      <c r="S121" s="73"/>
      <c r="T121" s="73"/>
      <c r="U121" s="73"/>
      <c r="V121" s="73"/>
      <c r="W121" s="73"/>
      <c r="X121" s="73"/>
      <c r="Y121" s="73"/>
      <c r="Z121" s="73"/>
      <c r="AA121" s="73"/>
      <c r="AB121" s="73"/>
    </row>
    <row r="122" spans="1:28" ht="12.75" customHeight="1" x14ac:dyDescent="0.3">
      <c r="A122" s="70"/>
      <c r="B122" s="71"/>
      <c r="C122" s="71"/>
      <c r="D122" s="72"/>
      <c r="E122" s="72"/>
      <c r="F122" s="72"/>
      <c r="G122" s="72"/>
      <c r="H122" s="72"/>
      <c r="I122" s="72"/>
      <c r="J122" s="72"/>
      <c r="K122" s="72"/>
      <c r="L122" s="72"/>
      <c r="M122" s="72"/>
      <c r="N122" s="10"/>
      <c r="O122" s="10"/>
      <c r="P122" s="10"/>
      <c r="Q122" s="10"/>
      <c r="R122" s="10"/>
      <c r="S122" s="73"/>
      <c r="T122" s="73"/>
      <c r="U122" s="73"/>
      <c r="V122" s="73"/>
      <c r="W122" s="73"/>
      <c r="X122" s="73"/>
      <c r="Y122" s="73"/>
      <c r="Z122" s="73"/>
      <c r="AA122" s="73"/>
      <c r="AB122" s="73"/>
    </row>
    <row r="123" spans="1:28" ht="12.75" customHeight="1" x14ac:dyDescent="0.3">
      <c r="A123" s="70"/>
      <c r="B123" s="71"/>
      <c r="C123" s="71"/>
      <c r="D123" s="72"/>
      <c r="E123" s="72"/>
      <c r="F123" s="72"/>
      <c r="G123" s="72"/>
      <c r="H123" s="72"/>
      <c r="I123" s="72"/>
      <c r="J123" s="72"/>
      <c r="K123" s="72"/>
      <c r="L123" s="72"/>
      <c r="M123" s="72"/>
      <c r="N123" s="10"/>
      <c r="O123" s="10"/>
      <c r="P123" s="10"/>
      <c r="Q123" s="10"/>
      <c r="R123" s="10"/>
      <c r="S123" s="73"/>
      <c r="T123" s="73"/>
      <c r="U123" s="73"/>
      <c r="V123" s="73"/>
      <c r="W123" s="73"/>
      <c r="X123" s="73"/>
      <c r="Y123" s="73"/>
      <c r="Z123" s="73"/>
      <c r="AA123" s="73"/>
      <c r="AB123" s="73"/>
    </row>
    <row r="124" spans="1:28" ht="12.75" customHeight="1" x14ac:dyDescent="0.3">
      <c r="A124" s="70"/>
      <c r="B124" s="71"/>
      <c r="C124" s="71"/>
      <c r="D124" s="72"/>
      <c r="E124" s="72"/>
      <c r="F124" s="72"/>
      <c r="G124" s="72"/>
      <c r="H124" s="72"/>
      <c r="I124" s="72"/>
      <c r="J124" s="72"/>
      <c r="K124" s="72"/>
      <c r="L124" s="72"/>
      <c r="M124" s="72"/>
      <c r="N124" s="10"/>
      <c r="O124" s="10"/>
      <c r="P124" s="10"/>
      <c r="Q124" s="10"/>
      <c r="R124" s="10"/>
      <c r="S124" s="73"/>
      <c r="T124" s="73"/>
      <c r="U124" s="73"/>
      <c r="V124" s="73"/>
      <c r="W124" s="73"/>
      <c r="X124" s="73"/>
      <c r="Y124" s="73"/>
      <c r="Z124" s="73"/>
      <c r="AA124" s="73"/>
      <c r="AB124" s="73"/>
    </row>
    <row r="125" spans="1:28" ht="12.75" customHeight="1" x14ac:dyDescent="0.3">
      <c r="A125" s="70"/>
      <c r="B125" s="71"/>
      <c r="C125" s="71"/>
      <c r="D125" s="72"/>
      <c r="E125" s="72"/>
      <c r="F125" s="72"/>
      <c r="G125" s="72"/>
      <c r="H125" s="72"/>
      <c r="I125" s="72"/>
      <c r="J125" s="72"/>
      <c r="K125" s="72"/>
      <c r="L125" s="72"/>
      <c r="M125" s="72"/>
      <c r="N125" s="10"/>
      <c r="O125" s="10"/>
      <c r="P125" s="10"/>
      <c r="Q125" s="10"/>
      <c r="R125" s="10"/>
      <c r="S125" s="73"/>
      <c r="T125" s="73"/>
      <c r="U125" s="73"/>
      <c r="V125" s="73"/>
      <c r="W125" s="73"/>
      <c r="X125" s="73"/>
      <c r="Y125" s="73"/>
      <c r="Z125" s="73"/>
      <c r="AA125" s="73"/>
      <c r="AB125" s="73"/>
    </row>
    <row r="126" spans="1:28" ht="12.75" customHeight="1" x14ac:dyDescent="0.3">
      <c r="A126" s="70"/>
      <c r="B126" s="71"/>
      <c r="C126" s="71"/>
      <c r="D126" s="72"/>
      <c r="E126" s="72"/>
      <c r="F126" s="72"/>
      <c r="G126" s="72"/>
      <c r="H126" s="72"/>
      <c r="I126" s="72"/>
      <c r="J126" s="72"/>
      <c r="K126" s="72"/>
      <c r="L126" s="72"/>
      <c r="M126" s="72"/>
      <c r="N126" s="10"/>
      <c r="O126" s="10"/>
      <c r="P126" s="10"/>
      <c r="Q126" s="10"/>
      <c r="R126" s="10"/>
      <c r="S126" s="73"/>
      <c r="T126" s="73"/>
      <c r="U126" s="73"/>
      <c r="V126" s="73"/>
      <c r="W126" s="73"/>
      <c r="X126" s="73"/>
      <c r="Y126" s="73"/>
      <c r="Z126" s="73"/>
      <c r="AA126" s="73"/>
      <c r="AB126" s="73"/>
    </row>
    <row r="127" spans="1:28" ht="12.75" customHeight="1" x14ac:dyDescent="0.3">
      <c r="A127" s="70"/>
      <c r="B127" s="71"/>
      <c r="C127" s="71"/>
      <c r="D127" s="72"/>
      <c r="E127" s="72"/>
      <c r="F127" s="72"/>
      <c r="G127" s="72"/>
      <c r="H127" s="72"/>
      <c r="I127" s="72"/>
      <c r="J127" s="72"/>
      <c r="K127" s="72"/>
      <c r="L127" s="72"/>
      <c r="M127" s="72"/>
      <c r="N127" s="10"/>
      <c r="O127" s="10"/>
      <c r="P127" s="10"/>
      <c r="Q127" s="10"/>
      <c r="R127" s="10"/>
      <c r="S127" s="73"/>
      <c r="T127" s="73"/>
      <c r="U127" s="73"/>
      <c r="V127" s="73"/>
      <c r="W127" s="73"/>
      <c r="X127" s="73"/>
      <c r="Y127" s="73"/>
      <c r="Z127" s="73"/>
      <c r="AA127" s="73"/>
      <c r="AB127" s="73"/>
    </row>
    <row r="128" spans="1:28" ht="12.75" customHeight="1" x14ac:dyDescent="0.3">
      <c r="A128" s="70"/>
      <c r="B128" s="71"/>
      <c r="C128" s="71"/>
      <c r="D128" s="72"/>
      <c r="E128" s="72"/>
      <c r="F128" s="72"/>
      <c r="G128" s="72"/>
      <c r="H128" s="72"/>
      <c r="I128" s="72"/>
      <c r="J128" s="72"/>
      <c r="K128" s="72"/>
      <c r="L128" s="72"/>
      <c r="M128" s="72"/>
      <c r="N128" s="10"/>
      <c r="O128" s="10"/>
      <c r="P128" s="10"/>
      <c r="Q128" s="10"/>
      <c r="R128" s="10"/>
      <c r="S128" s="73"/>
      <c r="T128" s="73"/>
      <c r="U128" s="73"/>
      <c r="V128" s="73"/>
      <c r="W128" s="73"/>
      <c r="X128" s="73"/>
      <c r="Y128" s="73"/>
      <c r="Z128" s="73"/>
      <c r="AA128" s="73"/>
      <c r="AB128" s="73"/>
    </row>
    <row r="129" spans="1:28" ht="12.75" customHeight="1" x14ac:dyDescent="0.3">
      <c r="A129" s="70"/>
      <c r="B129" s="71"/>
      <c r="C129" s="71"/>
      <c r="D129" s="72"/>
      <c r="E129" s="72"/>
      <c r="F129" s="72"/>
      <c r="G129" s="72"/>
      <c r="H129" s="72"/>
      <c r="I129" s="72"/>
      <c r="J129" s="72"/>
      <c r="K129" s="72"/>
      <c r="L129" s="72"/>
      <c r="M129" s="72"/>
      <c r="N129" s="10"/>
      <c r="O129" s="10"/>
      <c r="P129" s="10"/>
      <c r="Q129" s="10"/>
      <c r="R129" s="10"/>
      <c r="S129" s="73"/>
      <c r="T129" s="73"/>
      <c r="U129" s="73"/>
      <c r="V129" s="73"/>
      <c r="W129" s="73"/>
      <c r="X129" s="73"/>
      <c r="Y129" s="73"/>
      <c r="Z129" s="73"/>
      <c r="AA129" s="73"/>
      <c r="AB129" s="73"/>
    </row>
    <row r="130" spans="1:28" ht="12.75" customHeight="1" x14ac:dyDescent="0.3">
      <c r="A130" s="70"/>
      <c r="B130" s="71"/>
      <c r="C130" s="71"/>
      <c r="D130" s="72"/>
      <c r="E130" s="72"/>
      <c r="F130" s="72"/>
      <c r="G130" s="72"/>
      <c r="H130" s="72"/>
      <c r="I130" s="72"/>
      <c r="J130" s="72"/>
      <c r="K130" s="72"/>
      <c r="L130" s="72"/>
      <c r="M130" s="72"/>
      <c r="N130" s="10"/>
      <c r="O130" s="10"/>
      <c r="P130" s="10"/>
      <c r="Q130" s="10"/>
      <c r="R130" s="10"/>
      <c r="S130" s="73"/>
      <c r="T130" s="73"/>
      <c r="U130" s="73"/>
      <c r="V130" s="73"/>
      <c r="W130" s="73"/>
      <c r="X130" s="73"/>
      <c r="Y130" s="73"/>
      <c r="Z130" s="73"/>
      <c r="AA130" s="73"/>
      <c r="AB130" s="73"/>
    </row>
    <row r="131" spans="1:28" ht="12.75" customHeight="1" x14ac:dyDescent="0.3">
      <c r="A131" s="70"/>
      <c r="B131" s="71"/>
      <c r="C131" s="71"/>
      <c r="D131" s="72"/>
      <c r="E131" s="72"/>
      <c r="F131" s="72"/>
      <c r="G131" s="72"/>
      <c r="H131" s="72"/>
      <c r="I131" s="72"/>
      <c r="J131" s="72"/>
      <c r="K131" s="72"/>
      <c r="L131" s="72"/>
      <c r="M131" s="72"/>
      <c r="N131" s="10"/>
      <c r="O131" s="10"/>
      <c r="P131" s="10"/>
      <c r="Q131" s="10"/>
      <c r="R131" s="10"/>
      <c r="S131" s="73"/>
      <c r="T131" s="73"/>
      <c r="U131" s="73"/>
      <c r="V131" s="73"/>
      <c r="W131" s="73"/>
      <c r="X131" s="73"/>
      <c r="Y131" s="73"/>
      <c r="Z131" s="73"/>
      <c r="AA131" s="73"/>
      <c r="AB131" s="73"/>
    </row>
    <row r="132" spans="1:28" ht="12.75" customHeight="1" x14ac:dyDescent="0.3">
      <c r="A132" s="70"/>
      <c r="B132" s="71"/>
      <c r="C132" s="71"/>
      <c r="D132" s="72"/>
      <c r="E132" s="72"/>
      <c r="F132" s="72"/>
      <c r="G132" s="72"/>
      <c r="H132" s="72"/>
      <c r="I132" s="72"/>
      <c r="J132" s="72"/>
      <c r="K132" s="72"/>
      <c r="L132" s="72"/>
      <c r="M132" s="72"/>
      <c r="N132" s="10"/>
      <c r="O132" s="10"/>
      <c r="P132" s="10"/>
      <c r="Q132" s="10"/>
      <c r="R132" s="10"/>
      <c r="S132" s="73"/>
      <c r="T132" s="73"/>
      <c r="U132" s="73"/>
      <c r="V132" s="73"/>
      <c r="W132" s="73"/>
      <c r="X132" s="73"/>
      <c r="Y132" s="73"/>
      <c r="Z132" s="73"/>
      <c r="AA132" s="73"/>
      <c r="AB132" s="73"/>
    </row>
    <row r="133" spans="1:28" ht="12.75" customHeight="1" x14ac:dyDescent="0.3">
      <c r="A133" s="70"/>
      <c r="B133" s="71"/>
      <c r="C133" s="71"/>
      <c r="D133" s="72"/>
      <c r="E133" s="72"/>
      <c r="F133" s="72"/>
      <c r="G133" s="72"/>
      <c r="H133" s="72"/>
      <c r="I133" s="72"/>
      <c r="J133" s="72"/>
      <c r="K133" s="72"/>
      <c r="L133" s="72"/>
      <c r="M133" s="72"/>
      <c r="N133" s="10"/>
      <c r="O133" s="10"/>
      <c r="P133" s="10"/>
      <c r="Q133" s="10"/>
      <c r="R133" s="10"/>
      <c r="S133" s="73"/>
      <c r="T133" s="73"/>
      <c r="U133" s="73"/>
      <c r="V133" s="73"/>
      <c r="W133" s="73"/>
      <c r="X133" s="73"/>
      <c r="Y133" s="73"/>
      <c r="Z133" s="73"/>
      <c r="AA133" s="73"/>
      <c r="AB133" s="73"/>
    </row>
    <row r="134" spans="1:28" ht="12.75" customHeight="1" x14ac:dyDescent="0.3">
      <c r="A134" s="70"/>
      <c r="B134" s="71"/>
      <c r="C134" s="71"/>
      <c r="D134" s="72"/>
      <c r="E134" s="72"/>
      <c r="F134" s="72"/>
      <c r="G134" s="72"/>
      <c r="H134" s="72"/>
      <c r="I134" s="72"/>
      <c r="J134" s="72"/>
      <c r="K134" s="72"/>
      <c r="L134" s="72"/>
      <c r="M134" s="72"/>
      <c r="N134" s="10"/>
      <c r="O134" s="10"/>
      <c r="P134" s="10"/>
      <c r="Q134" s="10"/>
      <c r="R134" s="10"/>
      <c r="S134" s="73"/>
      <c r="T134" s="73"/>
      <c r="U134" s="73"/>
      <c r="V134" s="73"/>
      <c r="W134" s="73"/>
      <c r="X134" s="73"/>
      <c r="Y134" s="73"/>
      <c r="Z134" s="73"/>
      <c r="AA134" s="73"/>
      <c r="AB134" s="73"/>
    </row>
    <row r="135" spans="1:28" ht="12.75" customHeight="1" x14ac:dyDescent="0.3">
      <c r="A135" s="70"/>
      <c r="B135" s="71"/>
      <c r="C135" s="71"/>
      <c r="D135" s="72"/>
      <c r="E135" s="72"/>
      <c r="F135" s="72"/>
      <c r="G135" s="72"/>
      <c r="H135" s="72"/>
      <c r="I135" s="72"/>
      <c r="J135" s="72"/>
      <c r="K135" s="72"/>
      <c r="L135" s="72"/>
      <c r="M135" s="72"/>
      <c r="N135" s="10"/>
      <c r="O135" s="10"/>
      <c r="P135" s="10"/>
      <c r="Q135" s="10"/>
      <c r="R135" s="10"/>
      <c r="S135" s="73"/>
      <c r="T135" s="73"/>
      <c r="U135" s="73"/>
      <c r="V135" s="73"/>
      <c r="W135" s="73"/>
      <c r="X135" s="73"/>
      <c r="Y135" s="73"/>
      <c r="Z135" s="73"/>
      <c r="AA135" s="73"/>
      <c r="AB135" s="73"/>
    </row>
    <row r="136" spans="1:28" ht="12.75" customHeight="1" x14ac:dyDescent="0.3">
      <c r="A136" s="70"/>
      <c r="B136" s="71"/>
      <c r="C136" s="71"/>
      <c r="D136" s="72"/>
      <c r="E136" s="72"/>
      <c r="F136" s="72"/>
      <c r="G136" s="72"/>
      <c r="H136" s="72"/>
      <c r="I136" s="72"/>
      <c r="J136" s="72"/>
      <c r="K136" s="72"/>
      <c r="L136" s="72"/>
      <c r="M136" s="72"/>
      <c r="N136" s="10"/>
      <c r="O136" s="10"/>
      <c r="P136" s="10"/>
      <c r="Q136" s="10"/>
      <c r="R136" s="10"/>
      <c r="S136" s="73"/>
      <c r="T136" s="73"/>
      <c r="U136" s="73"/>
      <c r="V136" s="73"/>
      <c r="W136" s="73"/>
      <c r="X136" s="73"/>
      <c r="Y136" s="73"/>
      <c r="Z136" s="73"/>
      <c r="AA136" s="73"/>
      <c r="AB136" s="73"/>
    </row>
    <row r="137" spans="1:28" ht="12.75" customHeight="1" x14ac:dyDescent="0.3">
      <c r="A137" s="70"/>
      <c r="B137" s="71"/>
      <c r="C137" s="71"/>
      <c r="D137" s="72"/>
      <c r="E137" s="72"/>
      <c r="F137" s="72"/>
      <c r="G137" s="72"/>
      <c r="H137" s="72"/>
      <c r="I137" s="72"/>
      <c r="J137" s="72"/>
      <c r="K137" s="72"/>
      <c r="L137" s="72"/>
      <c r="M137" s="72"/>
      <c r="N137" s="10"/>
      <c r="O137" s="10"/>
      <c r="P137" s="10"/>
      <c r="Q137" s="10"/>
      <c r="R137" s="10"/>
      <c r="S137" s="73"/>
      <c r="T137" s="73"/>
      <c r="U137" s="73"/>
      <c r="V137" s="73"/>
      <c r="W137" s="73"/>
      <c r="X137" s="73"/>
      <c r="Y137" s="73"/>
      <c r="Z137" s="73"/>
      <c r="AA137" s="73"/>
      <c r="AB137" s="73"/>
    </row>
    <row r="138" spans="1:28" ht="12.75" customHeight="1" x14ac:dyDescent="0.3">
      <c r="A138" s="70"/>
      <c r="B138" s="71"/>
      <c r="C138" s="71"/>
      <c r="D138" s="72"/>
      <c r="E138" s="72"/>
      <c r="F138" s="72"/>
      <c r="G138" s="72"/>
      <c r="H138" s="72"/>
      <c r="I138" s="72"/>
      <c r="J138" s="72"/>
      <c r="K138" s="72"/>
      <c r="L138" s="72"/>
      <c r="M138" s="72"/>
      <c r="N138" s="10"/>
      <c r="O138" s="10"/>
      <c r="P138" s="10"/>
      <c r="Q138" s="10"/>
      <c r="R138" s="10"/>
      <c r="S138" s="73"/>
      <c r="T138" s="73"/>
      <c r="U138" s="73"/>
      <c r="V138" s="73"/>
      <c r="W138" s="73"/>
      <c r="X138" s="73"/>
      <c r="Y138" s="73"/>
      <c r="Z138" s="73"/>
      <c r="AA138" s="73"/>
      <c r="AB138" s="73"/>
    </row>
    <row r="139" spans="1:28" ht="12.75" customHeight="1" x14ac:dyDescent="0.3">
      <c r="A139" s="70"/>
      <c r="B139" s="71"/>
      <c r="C139" s="71"/>
      <c r="D139" s="72"/>
      <c r="E139" s="72"/>
      <c r="F139" s="72"/>
      <c r="G139" s="72"/>
      <c r="H139" s="72"/>
      <c r="I139" s="72"/>
      <c r="J139" s="72"/>
      <c r="K139" s="72"/>
      <c r="L139" s="72"/>
      <c r="M139" s="72"/>
      <c r="N139" s="10"/>
      <c r="O139" s="10"/>
      <c r="P139" s="10"/>
      <c r="Q139" s="10"/>
      <c r="R139" s="10"/>
      <c r="S139" s="73"/>
      <c r="T139" s="73"/>
      <c r="U139" s="73"/>
      <c r="V139" s="73"/>
      <c r="W139" s="73"/>
      <c r="X139" s="73"/>
      <c r="Y139" s="73"/>
      <c r="Z139" s="73"/>
      <c r="AA139" s="73"/>
      <c r="AB139" s="73"/>
    </row>
    <row r="140" spans="1:28" ht="12.75" customHeight="1" x14ac:dyDescent="0.3">
      <c r="A140" s="70"/>
      <c r="B140" s="71"/>
      <c r="C140" s="71"/>
      <c r="D140" s="72"/>
      <c r="E140" s="72"/>
      <c r="F140" s="72"/>
      <c r="G140" s="72"/>
      <c r="H140" s="72"/>
      <c r="I140" s="72"/>
      <c r="J140" s="72"/>
      <c r="K140" s="72"/>
      <c r="L140" s="72"/>
      <c r="M140" s="72"/>
      <c r="N140" s="10"/>
      <c r="O140" s="10"/>
      <c r="P140" s="10"/>
      <c r="Q140" s="10"/>
      <c r="R140" s="10"/>
      <c r="S140" s="73"/>
      <c r="T140" s="73"/>
      <c r="U140" s="73"/>
      <c r="V140" s="73"/>
      <c r="W140" s="73"/>
      <c r="X140" s="73"/>
      <c r="Y140" s="73"/>
      <c r="Z140" s="73"/>
      <c r="AA140" s="73"/>
      <c r="AB140" s="73"/>
    </row>
    <row r="141" spans="1:28" ht="12.75" customHeight="1" x14ac:dyDescent="0.3">
      <c r="A141" s="70"/>
      <c r="B141" s="71"/>
      <c r="C141" s="71"/>
      <c r="D141" s="72"/>
      <c r="E141" s="72"/>
      <c r="F141" s="72"/>
      <c r="G141" s="72"/>
      <c r="H141" s="72"/>
      <c r="I141" s="72"/>
      <c r="J141" s="72"/>
      <c r="K141" s="72"/>
      <c r="L141" s="72"/>
      <c r="M141" s="72"/>
      <c r="N141" s="10"/>
      <c r="O141" s="10"/>
      <c r="P141" s="10"/>
      <c r="Q141" s="10"/>
      <c r="R141" s="10"/>
      <c r="S141" s="73"/>
      <c r="T141" s="73"/>
      <c r="U141" s="73"/>
      <c r="V141" s="73"/>
      <c r="W141" s="73"/>
      <c r="X141" s="73"/>
      <c r="Y141" s="73"/>
      <c r="Z141" s="73"/>
      <c r="AA141" s="73"/>
      <c r="AB141" s="73"/>
    </row>
    <row r="142" spans="1:28" ht="12.75" customHeight="1" x14ac:dyDescent="0.3">
      <c r="A142" s="70"/>
      <c r="B142" s="71"/>
      <c r="C142" s="71"/>
      <c r="D142" s="72"/>
      <c r="E142" s="72"/>
      <c r="F142" s="72"/>
      <c r="G142" s="72"/>
      <c r="H142" s="72"/>
      <c r="I142" s="72"/>
      <c r="J142" s="72"/>
      <c r="K142" s="72"/>
      <c r="L142" s="72"/>
      <c r="M142" s="72"/>
      <c r="N142" s="10"/>
      <c r="O142" s="10"/>
      <c r="P142" s="10"/>
      <c r="Q142" s="10"/>
      <c r="R142" s="10"/>
      <c r="S142" s="73"/>
      <c r="T142" s="73"/>
      <c r="U142" s="73"/>
      <c r="V142" s="73"/>
      <c r="W142" s="73"/>
      <c r="X142" s="73"/>
      <c r="Y142" s="73"/>
      <c r="Z142" s="73"/>
      <c r="AA142" s="73"/>
      <c r="AB142" s="73"/>
    </row>
    <row r="143" spans="1:28" ht="12.75" customHeight="1" x14ac:dyDescent="0.3">
      <c r="A143" s="70"/>
      <c r="B143" s="71"/>
      <c r="C143" s="71"/>
      <c r="D143" s="72"/>
      <c r="E143" s="72"/>
      <c r="F143" s="72"/>
      <c r="G143" s="72"/>
      <c r="H143" s="72"/>
      <c r="I143" s="72"/>
      <c r="J143" s="72"/>
      <c r="K143" s="72"/>
      <c r="L143" s="72"/>
      <c r="M143" s="72"/>
      <c r="N143" s="10"/>
      <c r="O143" s="10"/>
      <c r="P143" s="10"/>
      <c r="Q143" s="10"/>
      <c r="R143" s="10"/>
      <c r="S143" s="73"/>
      <c r="T143" s="73"/>
      <c r="U143" s="73"/>
      <c r="V143" s="73"/>
      <c r="W143" s="73"/>
      <c r="X143" s="73"/>
      <c r="Y143" s="73"/>
      <c r="Z143" s="73"/>
      <c r="AA143" s="73"/>
      <c r="AB143" s="73"/>
    </row>
    <row r="144" spans="1:28" ht="12.75" customHeight="1" x14ac:dyDescent="0.3">
      <c r="A144" s="70"/>
      <c r="B144" s="71"/>
      <c r="C144" s="71"/>
      <c r="D144" s="72"/>
      <c r="E144" s="72"/>
      <c r="F144" s="72"/>
      <c r="G144" s="72"/>
      <c r="H144" s="72"/>
      <c r="I144" s="72"/>
      <c r="J144" s="72"/>
      <c r="K144" s="72"/>
      <c r="L144" s="72"/>
      <c r="M144" s="72"/>
      <c r="N144" s="10"/>
      <c r="O144" s="10"/>
      <c r="P144" s="10"/>
      <c r="Q144" s="10"/>
      <c r="R144" s="10"/>
      <c r="S144" s="73"/>
      <c r="T144" s="73"/>
      <c r="U144" s="73"/>
      <c r="V144" s="73"/>
      <c r="W144" s="73"/>
      <c r="X144" s="73"/>
      <c r="Y144" s="73"/>
      <c r="Z144" s="73"/>
      <c r="AA144" s="73"/>
      <c r="AB144" s="73"/>
    </row>
    <row r="145" spans="1:28" ht="12.75" customHeight="1" x14ac:dyDescent="0.3">
      <c r="A145" s="70"/>
      <c r="B145" s="71"/>
      <c r="C145" s="71"/>
      <c r="D145" s="72"/>
      <c r="E145" s="72"/>
      <c r="F145" s="72"/>
      <c r="G145" s="72"/>
      <c r="H145" s="72"/>
      <c r="I145" s="72"/>
      <c r="J145" s="72"/>
      <c r="K145" s="72"/>
      <c r="L145" s="72"/>
      <c r="M145" s="72"/>
      <c r="N145" s="10"/>
      <c r="O145" s="10"/>
      <c r="P145" s="10"/>
      <c r="Q145" s="10"/>
      <c r="R145" s="10"/>
      <c r="S145" s="73"/>
      <c r="T145" s="73"/>
      <c r="U145" s="73"/>
      <c r="V145" s="73"/>
      <c r="W145" s="73"/>
      <c r="X145" s="73"/>
      <c r="Y145" s="73"/>
      <c r="Z145" s="73"/>
      <c r="AA145" s="73"/>
      <c r="AB145" s="73"/>
    </row>
    <row r="146" spans="1:28" ht="12.75" customHeight="1" x14ac:dyDescent="0.3">
      <c r="A146" s="70"/>
      <c r="B146" s="71"/>
      <c r="C146" s="71"/>
      <c r="D146" s="72"/>
      <c r="E146" s="72"/>
      <c r="F146" s="72"/>
      <c r="G146" s="72"/>
      <c r="H146" s="72"/>
      <c r="I146" s="72"/>
      <c r="J146" s="72"/>
      <c r="K146" s="72"/>
      <c r="L146" s="72"/>
      <c r="M146" s="72"/>
      <c r="N146" s="10"/>
      <c r="O146" s="10"/>
      <c r="P146" s="10"/>
      <c r="Q146" s="10"/>
      <c r="R146" s="10"/>
      <c r="S146" s="73"/>
      <c r="T146" s="73"/>
      <c r="U146" s="73"/>
      <c r="V146" s="73"/>
      <c r="W146" s="73"/>
      <c r="X146" s="73"/>
      <c r="Y146" s="73"/>
      <c r="Z146" s="73"/>
      <c r="AA146" s="73"/>
      <c r="AB146" s="73"/>
    </row>
    <row r="147" spans="1:28" ht="12.75" customHeight="1" x14ac:dyDescent="0.3">
      <c r="A147" s="70"/>
      <c r="B147" s="71"/>
      <c r="C147" s="71"/>
      <c r="D147" s="72"/>
      <c r="E147" s="72"/>
      <c r="F147" s="72"/>
      <c r="G147" s="72"/>
      <c r="H147" s="72"/>
      <c r="I147" s="72"/>
      <c r="J147" s="72"/>
      <c r="K147" s="72"/>
      <c r="L147" s="72"/>
      <c r="M147" s="72"/>
      <c r="N147" s="10"/>
      <c r="O147" s="10"/>
      <c r="P147" s="10"/>
      <c r="Q147" s="10"/>
      <c r="R147" s="10"/>
      <c r="S147" s="73"/>
      <c r="T147" s="73"/>
      <c r="U147" s="73"/>
      <c r="V147" s="73"/>
      <c r="W147" s="73"/>
      <c r="X147" s="73"/>
      <c r="Y147" s="73"/>
      <c r="Z147" s="73"/>
      <c r="AA147" s="73"/>
      <c r="AB147" s="73"/>
    </row>
    <row r="148" spans="1:28" ht="12.75" customHeight="1" x14ac:dyDescent="0.3">
      <c r="A148" s="70"/>
      <c r="B148" s="71"/>
      <c r="C148" s="71"/>
      <c r="D148" s="72"/>
      <c r="E148" s="72"/>
      <c r="F148" s="72"/>
      <c r="G148" s="72"/>
      <c r="H148" s="72"/>
      <c r="I148" s="72"/>
      <c r="J148" s="72"/>
      <c r="K148" s="72"/>
      <c r="L148" s="72"/>
      <c r="M148" s="72"/>
      <c r="N148" s="10"/>
      <c r="O148" s="10"/>
      <c r="P148" s="10"/>
      <c r="Q148" s="10"/>
      <c r="R148" s="10"/>
      <c r="S148" s="73"/>
      <c r="T148" s="73"/>
      <c r="U148" s="73"/>
      <c r="V148" s="73"/>
      <c r="W148" s="73"/>
      <c r="X148" s="73"/>
      <c r="Y148" s="73"/>
      <c r="Z148" s="73"/>
      <c r="AA148" s="73"/>
      <c r="AB148" s="73"/>
    </row>
    <row r="149" spans="1:28" ht="12.75" customHeight="1" x14ac:dyDescent="0.3">
      <c r="A149" s="70"/>
      <c r="B149" s="71"/>
      <c r="C149" s="71"/>
      <c r="D149" s="72"/>
      <c r="E149" s="72"/>
      <c r="F149" s="72"/>
      <c r="G149" s="72"/>
      <c r="H149" s="72"/>
      <c r="I149" s="72"/>
      <c r="J149" s="72"/>
      <c r="K149" s="72"/>
      <c r="L149" s="72"/>
      <c r="M149" s="72"/>
      <c r="N149" s="10"/>
      <c r="O149" s="10"/>
      <c r="P149" s="10"/>
      <c r="Q149" s="10"/>
      <c r="R149" s="10"/>
      <c r="S149" s="73"/>
      <c r="T149" s="73"/>
      <c r="U149" s="73"/>
      <c r="V149" s="73"/>
      <c r="W149" s="73"/>
      <c r="X149" s="73"/>
      <c r="Y149" s="73"/>
      <c r="Z149" s="73"/>
      <c r="AA149" s="73"/>
      <c r="AB149" s="73"/>
    </row>
    <row r="150" spans="1:28" ht="12.75" customHeight="1" x14ac:dyDescent="0.3">
      <c r="A150" s="70"/>
      <c r="B150" s="71"/>
      <c r="C150" s="71"/>
      <c r="D150" s="72"/>
      <c r="E150" s="72"/>
      <c r="F150" s="72"/>
      <c r="G150" s="72"/>
      <c r="H150" s="72"/>
      <c r="I150" s="72"/>
      <c r="J150" s="72"/>
      <c r="K150" s="72"/>
      <c r="L150" s="72"/>
      <c r="M150" s="72"/>
      <c r="N150" s="10"/>
      <c r="O150" s="10"/>
      <c r="P150" s="10"/>
      <c r="Q150" s="10"/>
      <c r="R150" s="10"/>
      <c r="S150" s="73"/>
      <c r="T150" s="73"/>
      <c r="U150" s="73"/>
      <c r="V150" s="73"/>
      <c r="W150" s="73"/>
      <c r="X150" s="73"/>
      <c r="Y150" s="73"/>
      <c r="Z150" s="73"/>
      <c r="AA150" s="73"/>
      <c r="AB150" s="73"/>
    </row>
    <row r="151" spans="1:28" ht="12.75" customHeight="1" x14ac:dyDescent="0.3">
      <c r="A151" s="70"/>
      <c r="B151" s="71"/>
      <c r="C151" s="71"/>
      <c r="D151" s="72"/>
      <c r="E151" s="72"/>
      <c r="F151" s="72"/>
      <c r="G151" s="72"/>
      <c r="H151" s="72"/>
      <c r="I151" s="72"/>
      <c r="J151" s="72"/>
      <c r="K151" s="72"/>
      <c r="L151" s="72"/>
      <c r="M151" s="72"/>
      <c r="N151" s="10"/>
      <c r="O151" s="10"/>
      <c r="P151" s="10"/>
      <c r="Q151" s="10"/>
      <c r="R151" s="10"/>
      <c r="S151" s="73"/>
      <c r="T151" s="73"/>
      <c r="U151" s="73"/>
      <c r="V151" s="73"/>
      <c r="W151" s="73"/>
      <c r="X151" s="73"/>
      <c r="Y151" s="73"/>
      <c r="Z151" s="73"/>
      <c r="AA151" s="73"/>
      <c r="AB151" s="73"/>
    </row>
    <row r="152" spans="1:28" ht="12.75" customHeight="1" x14ac:dyDescent="0.3">
      <c r="A152" s="70"/>
      <c r="B152" s="71"/>
      <c r="C152" s="71"/>
      <c r="D152" s="72"/>
      <c r="E152" s="72"/>
      <c r="F152" s="72"/>
      <c r="G152" s="72"/>
      <c r="H152" s="72"/>
      <c r="I152" s="72"/>
      <c r="J152" s="72"/>
      <c r="K152" s="72"/>
      <c r="L152" s="72"/>
      <c r="M152" s="72"/>
      <c r="N152" s="10"/>
      <c r="O152" s="10"/>
      <c r="P152" s="10"/>
      <c r="Q152" s="10"/>
      <c r="R152" s="10"/>
      <c r="S152" s="73"/>
      <c r="T152" s="73"/>
      <c r="U152" s="73"/>
      <c r="V152" s="73"/>
      <c r="W152" s="73"/>
      <c r="X152" s="73"/>
      <c r="Y152" s="73"/>
      <c r="Z152" s="73"/>
      <c r="AA152" s="73"/>
      <c r="AB152" s="73"/>
    </row>
    <row r="153" spans="1:28" ht="12.75" customHeight="1" x14ac:dyDescent="0.3">
      <c r="A153" s="70"/>
      <c r="B153" s="71"/>
      <c r="C153" s="71"/>
      <c r="D153" s="72"/>
      <c r="E153" s="72"/>
      <c r="F153" s="72"/>
      <c r="G153" s="72"/>
      <c r="H153" s="72"/>
      <c r="I153" s="72"/>
      <c r="J153" s="72"/>
      <c r="K153" s="72"/>
      <c r="L153" s="72"/>
      <c r="M153" s="72"/>
      <c r="N153" s="10"/>
      <c r="O153" s="10"/>
      <c r="P153" s="10"/>
      <c r="Q153" s="10"/>
      <c r="R153" s="10"/>
      <c r="S153" s="73"/>
      <c r="T153" s="73"/>
      <c r="U153" s="73"/>
      <c r="V153" s="73"/>
      <c r="W153" s="73"/>
      <c r="X153" s="73"/>
      <c r="Y153" s="73"/>
      <c r="Z153" s="73"/>
      <c r="AA153" s="73"/>
      <c r="AB153" s="73"/>
    </row>
    <row r="154" spans="1:28" ht="12.75" customHeight="1" x14ac:dyDescent="0.3">
      <c r="A154" s="70"/>
      <c r="B154" s="71"/>
      <c r="C154" s="71"/>
      <c r="D154" s="72"/>
      <c r="E154" s="72"/>
      <c r="F154" s="72"/>
      <c r="G154" s="72"/>
      <c r="H154" s="72"/>
      <c r="I154" s="72"/>
      <c r="J154" s="72"/>
      <c r="K154" s="72"/>
      <c r="L154" s="72"/>
      <c r="M154" s="72"/>
      <c r="N154" s="10"/>
      <c r="O154" s="10"/>
      <c r="P154" s="10"/>
      <c r="Q154" s="10"/>
      <c r="R154" s="10"/>
      <c r="S154" s="73"/>
      <c r="T154" s="73"/>
      <c r="U154" s="73"/>
      <c r="V154" s="73"/>
      <c r="W154" s="73"/>
      <c r="X154" s="73"/>
      <c r="Y154" s="73"/>
      <c r="Z154" s="73"/>
      <c r="AA154" s="73"/>
      <c r="AB154" s="73"/>
    </row>
    <row r="155" spans="1:28" ht="12.75" customHeight="1" x14ac:dyDescent="0.3">
      <c r="A155" s="70"/>
      <c r="B155" s="71"/>
      <c r="C155" s="71"/>
      <c r="D155" s="72"/>
      <c r="E155" s="72"/>
      <c r="F155" s="72"/>
      <c r="G155" s="72"/>
      <c r="H155" s="72"/>
      <c r="I155" s="72"/>
      <c r="J155" s="72"/>
      <c r="K155" s="72"/>
      <c r="L155" s="72"/>
      <c r="M155" s="72"/>
      <c r="N155" s="10"/>
      <c r="O155" s="10"/>
      <c r="P155" s="10"/>
      <c r="Q155" s="10"/>
      <c r="R155" s="10"/>
      <c r="S155" s="73"/>
      <c r="T155" s="73"/>
      <c r="U155" s="73"/>
      <c r="V155" s="73"/>
      <c r="W155" s="73"/>
      <c r="X155" s="73"/>
      <c r="Y155" s="73"/>
      <c r="Z155" s="73"/>
      <c r="AA155" s="73"/>
      <c r="AB155" s="73"/>
    </row>
    <row r="156" spans="1:28" ht="12.75" customHeight="1" x14ac:dyDescent="0.3">
      <c r="A156" s="70"/>
      <c r="B156" s="71"/>
      <c r="C156" s="71"/>
      <c r="D156" s="72"/>
      <c r="E156" s="72"/>
      <c r="F156" s="72"/>
      <c r="G156" s="72"/>
      <c r="H156" s="72"/>
      <c r="I156" s="72"/>
      <c r="J156" s="72"/>
      <c r="K156" s="72"/>
      <c r="L156" s="72"/>
      <c r="M156" s="72"/>
      <c r="N156" s="10"/>
      <c r="O156" s="10"/>
      <c r="P156" s="10"/>
      <c r="Q156" s="10"/>
      <c r="R156" s="10"/>
      <c r="S156" s="73"/>
      <c r="T156" s="73"/>
      <c r="U156" s="73"/>
      <c r="V156" s="73"/>
      <c r="W156" s="73"/>
      <c r="X156" s="73"/>
      <c r="Y156" s="73"/>
      <c r="Z156" s="73"/>
      <c r="AA156" s="73"/>
      <c r="AB156" s="73"/>
    </row>
    <row r="157" spans="1:28" ht="12.75" customHeight="1" x14ac:dyDescent="0.3">
      <c r="A157" s="70"/>
      <c r="B157" s="71"/>
      <c r="C157" s="71"/>
      <c r="D157" s="72"/>
      <c r="E157" s="72"/>
      <c r="F157" s="72"/>
      <c r="G157" s="72"/>
      <c r="H157" s="72"/>
      <c r="I157" s="72"/>
      <c r="J157" s="72"/>
      <c r="K157" s="72"/>
      <c r="L157" s="72"/>
      <c r="M157" s="72"/>
      <c r="N157" s="10"/>
      <c r="O157" s="10"/>
      <c r="P157" s="10"/>
      <c r="Q157" s="10"/>
      <c r="R157" s="10"/>
      <c r="S157" s="73"/>
      <c r="T157" s="73"/>
      <c r="U157" s="73"/>
      <c r="V157" s="73"/>
      <c r="W157" s="73"/>
      <c r="X157" s="73"/>
      <c r="Y157" s="73"/>
      <c r="Z157" s="73"/>
      <c r="AA157" s="73"/>
      <c r="AB157" s="73"/>
    </row>
    <row r="158" spans="1:28" ht="12.75" customHeight="1" x14ac:dyDescent="0.3">
      <c r="A158" s="70"/>
      <c r="B158" s="71"/>
      <c r="C158" s="71"/>
      <c r="D158" s="72"/>
      <c r="E158" s="72"/>
      <c r="F158" s="72"/>
      <c r="G158" s="72"/>
      <c r="H158" s="72"/>
      <c r="I158" s="72"/>
      <c r="J158" s="72"/>
      <c r="K158" s="72"/>
      <c r="L158" s="72"/>
      <c r="M158" s="72"/>
      <c r="N158" s="10"/>
      <c r="O158" s="10"/>
      <c r="P158" s="10"/>
      <c r="Q158" s="10"/>
      <c r="R158" s="10"/>
      <c r="S158" s="73"/>
      <c r="T158" s="73"/>
      <c r="U158" s="73"/>
      <c r="V158" s="73"/>
      <c r="W158" s="73"/>
      <c r="X158" s="73"/>
      <c r="Y158" s="73"/>
      <c r="Z158" s="73"/>
      <c r="AA158" s="73"/>
      <c r="AB158" s="73"/>
    </row>
    <row r="159" spans="1:28" ht="12.75" customHeight="1" x14ac:dyDescent="0.3">
      <c r="A159" s="70"/>
      <c r="B159" s="71"/>
      <c r="C159" s="71"/>
      <c r="D159" s="72"/>
      <c r="E159" s="72"/>
      <c r="F159" s="72"/>
      <c r="G159" s="72"/>
      <c r="H159" s="72"/>
      <c r="I159" s="72"/>
      <c r="J159" s="72"/>
      <c r="K159" s="72"/>
      <c r="L159" s="72"/>
      <c r="M159" s="72"/>
      <c r="N159" s="10"/>
      <c r="O159" s="10"/>
      <c r="P159" s="10"/>
      <c r="Q159" s="10"/>
      <c r="R159" s="10"/>
      <c r="S159" s="73"/>
      <c r="T159" s="73"/>
      <c r="U159" s="73"/>
      <c r="V159" s="73"/>
      <c r="W159" s="73"/>
      <c r="X159" s="73"/>
      <c r="Y159" s="73"/>
      <c r="Z159" s="73"/>
      <c r="AA159" s="73"/>
      <c r="AB159" s="73"/>
    </row>
    <row r="160" spans="1:28" ht="12.75" customHeight="1" x14ac:dyDescent="0.3">
      <c r="A160" s="70"/>
      <c r="B160" s="71"/>
      <c r="C160" s="71"/>
      <c r="D160" s="72"/>
      <c r="E160" s="72"/>
      <c r="F160" s="72"/>
      <c r="G160" s="72"/>
      <c r="H160" s="72"/>
      <c r="I160" s="72"/>
      <c r="J160" s="72"/>
      <c r="K160" s="72"/>
      <c r="L160" s="72"/>
      <c r="M160" s="72"/>
      <c r="N160" s="10"/>
      <c r="O160" s="10"/>
      <c r="P160" s="10"/>
      <c r="Q160" s="10"/>
      <c r="R160" s="10"/>
      <c r="S160" s="73"/>
      <c r="T160" s="73"/>
      <c r="U160" s="73"/>
      <c r="V160" s="73"/>
      <c r="W160" s="73"/>
      <c r="X160" s="73"/>
      <c r="Y160" s="73"/>
      <c r="Z160" s="73"/>
      <c r="AA160" s="73"/>
      <c r="AB160" s="73"/>
    </row>
    <row r="161" spans="1:28" ht="12.75" customHeight="1" x14ac:dyDescent="0.3">
      <c r="A161" s="70"/>
      <c r="B161" s="71"/>
      <c r="C161" s="71"/>
      <c r="D161" s="72"/>
      <c r="E161" s="72"/>
      <c r="F161" s="72"/>
      <c r="G161" s="72"/>
      <c r="H161" s="72"/>
      <c r="I161" s="72"/>
      <c r="J161" s="72"/>
      <c r="K161" s="72"/>
      <c r="L161" s="72"/>
      <c r="M161" s="72"/>
      <c r="N161" s="10"/>
      <c r="O161" s="10"/>
      <c r="P161" s="10"/>
      <c r="Q161" s="10"/>
      <c r="R161" s="10"/>
      <c r="S161" s="73"/>
      <c r="T161" s="73"/>
      <c r="U161" s="73"/>
      <c r="V161" s="73"/>
      <c r="W161" s="73"/>
      <c r="X161" s="73"/>
      <c r="Y161" s="73"/>
      <c r="Z161" s="73"/>
      <c r="AA161" s="73"/>
      <c r="AB161" s="73"/>
    </row>
    <row r="162" spans="1:28" ht="12.75" customHeight="1" x14ac:dyDescent="0.3">
      <c r="A162" s="70"/>
      <c r="B162" s="71"/>
      <c r="C162" s="71"/>
      <c r="D162" s="72"/>
      <c r="E162" s="72"/>
      <c r="F162" s="72"/>
      <c r="G162" s="72"/>
      <c r="H162" s="72"/>
      <c r="I162" s="72"/>
      <c r="J162" s="72"/>
      <c r="K162" s="72"/>
      <c r="L162" s="72"/>
      <c r="M162" s="72"/>
      <c r="N162" s="10"/>
      <c r="O162" s="10"/>
      <c r="P162" s="10"/>
      <c r="Q162" s="10"/>
      <c r="R162" s="10"/>
      <c r="S162" s="73"/>
      <c r="T162" s="73"/>
      <c r="U162" s="73"/>
      <c r="V162" s="73"/>
      <c r="W162" s="73"/>
      <c r="X162" s="73"/>
      <c r="Y162" s="73"/>
      <c r="Z162" s="73"/>
      <c r="AA162" s="73"/>
      <c r="AB162" s="73"/>
    </row>
    <row r="163" spans="1:28" ht="12.75" customHeight="1" x14ac:dyDescent="0.3">
      <c r="A163" s="70"/>
      <c r="B163" s="71"/>
      <c r="C163" s="71"/>
      <c r="D163" s="72"/>
      <c r="E163" s="72"/>
      <c r="F163" s="72"/>
      <c r="G163" s="72"/>
      <c r="H163" s="72"/>
      <c r="I163" s="72"/>
      <c r="J163" s="72"/>
      <c r="K163" s="72"/>
      <c r="L163" s="72"/>
      <c r="M163" s="72"/>
      <c r="N163" s="10"/>
      <c r="O163" s="10"/>
      <c r="P163" s="10"/>
      <c r="Q163" s="10"/>
      <c r="R163" s="10"/>
      <c r="S163" s="73"/>
      <c r="T163" s="73"/>
      <c r="U163" s="73"/>
      <c r="V163" s="73"/>
      <c r="W163" s="73"/>
      <c r="X163" s="73"/>
      <c r="Y163" s="73"/>
      <c r="Z163" s="73"/>
      <c r="AA163" s="73"/>
      <c r="AB163" s="73"/>
    </row>
    <row r="164" spans="1:28" ht="12.75" customHeight="1" x14ac:dyDescent="0.3">
      <c r="A164" s="70"/>
      <c r="B164" s="71"/>
      <c r="C164" s="71"/>
      <c r="D164" s="72"/>
      <c r="E164" s="72"/>
      <c r="F164" s="72"/>
      <c r="G164" s="72"/>
      <c r="H164" s="72"/>
      <c r="I164" s="72"/>
      <c r="J164" s="72"/>
      <c r="K164" s="72"/>
      <c r="L164" s="72"/>
      <c r="M164" s="72"/>
      <c r="N164" s="10"/>
      <c r="O164" s="10"/>
      <c r="P164" s="10"/>
      <c r="Q164" s="10"/>
      <c r="R164" s="10"/>
      <c r="S164" s="73"/>
      <c r="T164" s="73"/>
      <c r="U164" s="73"/>
      <c r="V164" s="73"/>
      <c r="W164" s="73"/>
      <c r="X164" s="73"/>
      <c r="Y164" s="73"/>
      <c r="Z164" s="73"/>
      <c r="AA164" s="73"/>
      <c r="AB164" s="73"/>
    </row>
    <row r="165" spans="1:28" ht="12.75" customHeight="1" x14ac:dyDescent="0.3">
      <c r="A165" s="70"/>
      <c r="B165" s="71"/>
      <c r="C165" s="71"/>
      <c r="D165" s="72"/>
      <c r="E165" s="72"/>
      <c r="F165" s="72"/>
      <c r="G165" s="72"/>
      <c r="H165" s="72"/>
      <c r="I165" s="72"/>
      <c r="J165" s="72"/>
      <c r="K165" s="72"/>
      <c r="L165" s="72"/>
      <c r="M165" s="72"/>
      <c r="N165" s="10"/>
      <c r="O165" s="10"/>
      <c r="P165" s="10"/>
      <c r="Q165" s="10"/>
      <c r="R165" s="10"/>
      <c r="S165" s="73"/>
      <c r="T165" s="73"/>
      <c r="U165" s="73"/>
      <c r="V165" s="73"/>
      <c r="W165" s="73"/>
      <c r="X165" s="73"/>
      <c r="Y165" s="73"/>
      <c r="Z165" s="73"/>
      <c r="AA165" s="73"/>
      <c r="AB165" s="73"/>
    </row>
    <row r="166" spans="1:28" ht="12.75" customHeight="1" x14ac:dyDescent="0.3">
      <c r="A166" s="70"/>
      <c r="B166" s="71"/>
      <c r="C166" s="71"/>
      <c r="D166" s="72"/>
      <c r="E166" s="72"/>
      <c r="F166" s="72"/>
      <c r="G166" s="72"/>
      <c r="H166" s="72"/>
      <c r="I166" s="72"/>
      <c r="J166" s="72"/>
      <c r="K166" s="72"/>
      <c r="L166" s="72"/>
      <c r="M166" s="72"/>
      <c r="N166" s="10"/>
      <c r="O166" s="10"/>
      <c r="P166" s="10"/>
      <c r="Q166" s="10"/>
      <c r="R166" s="10"/>
      <c r="S166" s="73"/>
      <c r="T166" s="73"/>
      <c r="U166" s="73"/>
      <c r="V166" s="73"/>
      <c r="W166" s="73"/>
      <c r="X166" s="73"/>
      <c r="Y166" s="73"/>
      <c r="Z166" s="73"/>
      <c r="AA166" s="73"/>
      <c r="AB166" s="73"/>
    </row>
    <row r="167" spans="1:28" ht="12.75" customHeight="1" x14ac:dyDescent="0.3">
      <c r="A167" s="70"/>
      <c r="B167" s="71"/>
      <c r="C167" s="71"/>
      <c r="D167" s="72"/>
      <c r="E167" s="72"/>
      <c r="F167" s="72"/>
      <c r="G167" s="72"/>
      <c r="H167" s="72"/>
      <c r="I167" s="72"/>
      <c r="J167" s="72"/>
      <c r="K167" s="72"/>
      <c r="L167" s="72"/>
      <c r="M167" s="72"/>
      <c r="N167" s="10"/>
      <c r="O167" s="10"/>
      <c r="P167" s="10"/>
      <c r="Q167" s="10"/>
      <c r="R167" s="10"/>
      <c r="S167" s="73"/>
      <c r="T167" s="73"/>
      <c r="U167" s="73"/>
      <c r="V167" s="73"/>
      <c r="W167" s="73"/>
      <c r="X167" s="73"/>
      <c r="Y167" s="73"/>
      <c r="Z167" s="73"/>
      <c r="AA167" s="73"/>
      <c r="AB167" s="73"/>
    </row>
    <row r="168" spans="1:28" ht="12.75" customHeight="1" x14ac:dyDescent="0.3">
      <c r="A168" s="70"/>
      <c r="B168" s="71"/>
      <c r="C168" s="71"/>
      <c r="D168" s="72"/>
      <c r="E168" s="72"/>
      <c r="F168" s="72"/>
      <c r="G168" s="72"/>
      <c r="H168" s="72"/>
      <c r="I168" s="72"/>
      <c r="J168" s="72"/>
      <c r="K168" s="72"/>
      <c r="L168" s="72"/>
      <c r="M168" s="72"/>
      <c r="N168" s="10"/>
      <c r="O168" s="10"/>
      <c r="P168" s="10"/>
      <c r="Q168" s="10"/>
      <c r="R168" s="10"/>
      <c r="S168" s="73"/>
      <c r="T168" s="73"/>
      <c r="U168" s="73"/>
      <c r="V168" s="73"/>
      <c r="W168" s="73"/>
      <c r="X168" s="73"/>
      <c r="Y168" s="73"/>
      <c r="Z168" s="73"/>
      <c r="AA168" s="73"/>
      <c r="AB168" s="73"/>
    </row>
    <row r="169" spans="1:28" ht="12.75" customHeight="1" x14ac:dyDescent="0.3">
      <c r="A169" s="70"/>
      <c r="B169" s="71"/>
      <c r="C169" s="71"/>
      <c r="D169" s="72"/>
      <c r="E169" s="72"/>
      <c r="F169" s="72"/>
      <c r="G169" s="72"/>
      <c r="H169" s="72"/>
      <c r="I169" s="72"/>
      <c r="J169" s="72"/>
      <c r="K169" s="72"/>
      <c r="L169" s="72"/>
      <c r="M169" s="72"/>
      <c r="N169" s="10"/>
      <c r="O169" s="10"/>
      <c r="P169" s="10"/>
      <c r="Q169" s="10"/>
      <c r="R169" s="10"/>
      <c r="S169" s="73"/>
      <c r="T169" s="73"/>
      <c r="U169" s="73"/>
      <c r="V169" s="73"/>
      <c r="W169" s="73"/>
      <c r="X169" s="73"/>
      <c r="Y169" s="73"/>
      <c r="Z169" s="73"/>
      <c r="AA169" s="73"/>
      <c r="AB169" s="73"/>
    </row>
    <row r="170" spans="1:28" ht="12.75" customHeight="1" x14ac:dyDescent="0.3">
      <c r="A170" s="70"/>
      <c r="B170" s="71"/>
      <c r="C170" s="71"/>
      <c r="D170" s="72"/>
      <c r="E170" s="72"/>
      <c r="F170" s="72"/>
      <c r="G170" s="72"/>
      <c r="H170" s="72"/>
      <c r="I170" s="72"/>
      <c r="J170" s="72"/>
      <c r="K170" s="72"/>
      <c r="L170" s="72"/>
      <c r="M170" s="72"/>
      <c r="N170" s="10"/>
      <c r="O170" s="10"/>
      <c r="P170" s="10"/>
      <c r="Q170" s="10"/>
      <c r="R170" s="10"/>
      <c r="S170" s="73"/>
      <c r="T170" s="73"/>
      <c r="U170" s="73"/>
      <c r="V170" s="73"/>
      <c r="W170" s="73"/>
      <c r="X170" s="73"/>
      <c r="Y170" s="73"/>
      <c r="Z170" s="73"/>
      <c r="AA170" s="73"/>
      <c r="AB170" s="73"/>
    </row>
    <row r="171" spans="1:28" ht="12.75" customHeight="1" x14ac:dyDescent="0.3">
      <c r="A171" s="70"/>
      <c r="B171" s="71"/>
      <c r="C171" s="71"/>
      <c r="D171" s="72"/>
      <c r="E171" s="72"/>
      <c r="F171" s="72"/>
      <c r="G171" s="72"/>
      <c r="H171" s="72"/>
      <c r="I171" s="72"/>
      <c r="J171" s="72"/>
      <c r="K171" s="72"/>
      <c r="L171" s="72"/>
      <c r="M171" s="72"/>
      <c r="N171" s="10"/>
      <c r="O171" s="10"/>
      <c r="P171" s="10"/>
      <c r="Q171" s="10"/>
      <c r="R171" s="10"/>
      <c r="S171" s="73"/>
      <c r="T171" s="73"/>
      <c r="U171" s="73"/>
      <c r="V171" s="73"/>
      <c r="W171" s="73"/>
      <c r="X171" s="73"/>
      <c r="Y171" s="73"/>
      <c r="Z171" s="73"/>
      <c r="AA171" s="73"/>
      <c r="AB171" s="73"/>
    </row>
    <row r="172" spans="1:28" ht="12.75" customHeight="1" x14ac:dyDescent="0.3">
      <c r="A172" s="70"/>
      <c r="B172" s="71"/>
      <c r="C172" s="71"/>
      <c r="D172" s="72"/>
      <c r="E172" s="72"/>
      <c r="F172" s="72"/>
      <c r="G172" s="72"/>
      <c r="H172" s="72"/>
      <c r="I172" s="72"/>
      <c r="J172" s="72"/>
      <c r="K172" s="72"/>
      <c r="L172" s="72"/>
      <c r="M172" s="72"/>
      <c r="N172" s="10"/>
      <c r="O172" s="10"/>
      <c r="P172" s="10"/>
      <c r="Q172" s="10"/>
      <c r="R172" s="10"/>
      <c r="S172" s="73"/>
      <c r="T172" s="73"/>
      <c r="U172" s="73"/>
      <c r="V172" s="73"/>
      <c r="W172" s="73"/>
      <c r="X172" s="73"/>
      <c r="Y172" s="73"/>
      <c r="Z172" s="73"/>
      <c r="AA172" s="73"/>
      <c r="AB172" s="73"/>
    </row>
    <row r="173" spans="1:28" ht="12.75" customHeight="1" x14ac:dyDescent="0.3">
      <c r="A173" s="70"/>
      <c r="B173" s="71"/>
      <c r="C173" s="71"/>
      <c r="D173" s="72"/>
      <c r="E173" s="72"/>
      <c r="F173" s="72"/>
      <c r="G173" s="72"/>
      <c r="H173" s="72"/>
      <c r="I173" s="72"/>
      <c r="J173" s="72"/>
      <c r="K173" s="72"/>
      <c r="L173" s="72"/>
      <c r="M173" s="72"/>
      <c r="N173" s="10"/>
      <c r="O173" s="10"/>
      <c r="P173" s="10"/>
      <c r="Q173" s="10"/>
      <c r="R173" s="10"/>
      <c r="S173" s="73"/>
      <c r="T173" s="73"/>
      <c r="U173" s="73"/>
      <c r="V173" s="73"/>
      <c r="W173" s="73"/>
      <c r="X173" s="73"/>
      <c r="Y173" s="73"/>
      <c r="Z173" s="73"/>
      <c r="AA173" s="73"/>
      <c r="AB173" s="73"/>
    </row>
    <row r="174" spans="1:28" ht="12.75" customHeight="1" x14ac:dyDescent="0.3">
      <c r="A174" s="70"/>
      <c r="B174" s="71"/>
      <c r="C174" s="71"/>
      <c r="D174" s="72"/>
      <c r="E174" s="72"/>
      <c r="F174" s="72"/>
      <c r="G174" s="72"/>
      <c r="H174" s="72"/>
      <c r="I174" s="72"/>
      <c r="J174" s="72"/>
      <c r="K174" s="72"/>
      <c r="L174" s="72"/>
      <c r="M174" s="72"/>
      <c r="N174" s="10"/>
      <c r="O174" s="10"/>
      <c r="P174" s="10"/>
      <c r="Q174" s="10"/>
      <c r="R174" s="10"/>
      <c r="S174" s="73"/>
      <c r="T174" s="73"/>
      <c r="U174" s="73"/>
      <c r="V174" s="73"/>
      <c r="W174" s="73"/>
      <c r="X174" s="73"/>
      <c r="Y174" s="73"/>
      <c r="Z174" s="73"/>
      <c r="AA174" s="73"/>
      <c r="AB174" s="73"/>
    </row>
    <row r="175" spans="1:28" ht="12.75" customHeight="1" x14ac:dyDescent="0.3">
      <c r="A175" s="70"/>
      <c r="B175" s="71"/>
      <c r="C175" s="71"/>
      <c r="D175" s="72"/>
      <c r="E175" s="72"/>
      <c r="F175" s="72"/>
      <c r="G175" s="72"/>
      <c r="H175" s="72"/>
      <c r="I175" s="72"/>
      <c r="J175" s="72"/>
      <c r="K175" s="72"/>
      <c r="L175" s="72"/>
      <c r="M175" s="72"/>
      <c r="N175" s="10"/>
      <c r="O175" s="10"/>
      <c r="P175" s="10"/>
      <c r="Q175" s="10"/>
      <c r="R175" s="10"/>
      <c r="S175" s="73"/>
      <c r="T175" s="73"/>
      <c r="U175" s="73"/>
      <c r="V175" s="73"/>
      <c r="W175" s="73"/>
      <c r="X175" s="73"/>
      <c r="Y175" s="73"/>
      <c r="Z175" s="73"/>
      <c r="AA175" s="73"/>
      <c r="AB175" s="73"/>
    </row>
    <row r="176" spans="1:28" ht="12.75" customHeight="1" x14ac:dyDescent="0.3">
      <c r="A176" s="70"/>
      <c r="B176" s="71"/>
      <c r="C176" s="71"/>
      <c r="D176" s="72"/>
      <c r="E176" s="72"/>
      <c r="F176" s="72"/>
      <c r="G176" s="72"/>
      <c r="H176" s="72"/>
      <c r="I176" s="72"/>
      <c r="J176" s="72"/>
      <c r="K176" s="72"/>
      <c r="L176" s="72"/>
      <c r="M176" s="72"/>
      <c r="N176" s="10"/>
      <c r="O176" s="10"/>
      <c r="P176" s="10"/>
      <c r="Q176" s="10"/>
      <c r="R176" s="10"/>
      <c r="S176" s="73"/>
      <c r="T176" s="73"/>
      <c r="U176" s="73"/>
      <c r="V176" s="73"/>
      <c r="W176" s="73"/>
      <c r="X176" s="73"/>
      <c r="Y176" s="73"/>
      <c r="Z176" s="73"/>
      <c r="AA176" s="73"/>
      <c r="AB176" s="73"/>
    </row>
    <row r="177" spans="1:28" ht="12.75" customHeight="1" x14ac:dyDescent="0.3">
      <c r="A177" s="70"/>
      <c r="B177" s="71"/>
      <c r="C177" s="71"/>
      <c r="D177" s="72"/>
      <c r="E177" s="72"/>
      <c r="F177" s="72"/>
      <c r="G177" s="72"/>
      <c r="H177" s="72"/>
      <c r="I177" s="72"/>
      <c r="J177" s="72"/>
      <c r="K177" s="72"/>
      <c r="L177" s="72"/>
      <c r="M177" s="72"/>
      <c r="N177" s="10"/>
      <c r="O177" s="10"/>
      <c r="P177" s="10"/>
      <c r="Q177" s="10"/>
      <c r="R177" s="10"/>
      <c r="S177" s="73"/>
      <c r="T177" s="73"/>
      <c r="U177" s="73"/>
      <c r="V177" s="73"/>
      <c r="W177" s="73"/>
      <c r="X177" s="73"/>
      <c r="Y177" s="73"/>
      <c r="Z177" s="73"/>
      <c r="AA177" s="73"/>
      <c r="AB177" s="73"/>
    </row>
    <row r="178" spans="1:28" ht="12.75" customHeight="1" x14ac:dyDescent="0.3">
      <c r="A178" s="70"/>
      <c r="B178" s="71"/>
      <c r="C178" s="71"/>
      <c r="D178" s="72"/>
      <c r="E178" s="72"/>
      <c r="F178" s="72"/>
      <c r="G178" s="72"/>
      <c r="H178" s="72"/>
      <c r="I178" s="72"/>
      <c r="J178" s="72"/>
      <c r="K178" s="72"/>
      <c r="L178" s="72"/>
      <c r="M178" s="72"/>
      <c r="N178" s="10"/>
      <c r="O178" s="10"/>
      <c r="P178" s="10"/>
      <c r="Q178" s="10"/>
      <c r="R178" s="10"/>
      <c r="S178" s="73"/>
      <c r="T178" s="73"/>
      <c r="U178" s="73"/>
      <c r="V178" s="73"/>
      <c r="W178" s="73"/>
      <c r="X178" s="73"/>
      <c r="Y178" s="73"/>
      <c r="Z178" s="73"/>
      <c r="AA178" s="73"/>
      <c r="AB178" s="73"/>
    </row>
    <row r="179" spans="1:28" ht="12.75" customHeight="1" x14ac:dyDescent="0.3">
      <c r="A179" s="70"/>
      <c r="B179" s="71"/>
      <c r="C179" s="71"/>
      <c r="D179" s="72"/>
      <c r="E179" s="72"/>
      <c r="F179" s="72"/>
      <c r="G179" s="72"/>
      <c r="H179" s="72"/>
      <c r="I179" s="72"/>
      <c r="J179" s="72"/>
      <c r="K179" s="72"/>
      <c r="L179" s="72"/>
      <c r="M179" s="72"/>
      <c r="N179" s="10"/>
      <c r="O179" s="10"/>
      <c r="P179" s="10"/>
      <c r="Q179" s="10"/>
      <c r="R179" s="10"/>
      <c r="S179" s="73"/>
      <c r="T179" s="73"/>
      <c r="U179" s="73"/>
      <c r="V179" s="73"/>
      <c r="W179" s="73"/>
      <c r="X179" s="73"/>
      <c r="Y179" s="73"/>
      <c r="Z179" s="73"/>
      <c r="AA179" s="73"/>
      <c r="AB179" s="73"/>
    </row>
    <row r="180" spans="1:28" ht="12.75" customHeight="1" x14ac:dyDescent="0.3">
      <c r="A180" s="70"/>
      <c r="B180" s="71"/>
      <c r="C180" s="71"/>
      <c r="D180" s="72"/>
      <c r="E180" s="72"/>
      <c r="F180" s="72"/>
      <c r="G180" s="72"/>
      <c r="H180" s="72"/>
      <c r="I180" s="72"/>
      <c r="J180" s="72"/>
      <c r="K180" s="72"/>
      <c r="L180" s="72"/>
      <c r="M180" s="72"/>
      <c r="N180" s="10"/>
      <c r="O180" s="10"/>
      <c r="P180" s="10"/>
      <c r="Q180" s="10"/>
      <c r="R180" s="10"/>
      <c r="S180" s="73"/>
      <c r="T180" s="73"/>
      <c r="U180" s="73"/>
      <c r="V180" s="73"/>
      <c r="W180" s="73"/>
      <c r="X180" s="73"/>
      <c r="Y180" s="73"/>
      <c r="Z180" s="73"/>
      <c r="AA180" s="73"/>
      <c r="AB180" s="73"/>
    </row>
    <row r="181" spans="1:28" ht="12.75" customHeight="1" x14ac:dyDescent="0.3">
      <c r="A181" s="70"/>
      <c r="B181" s="71"/>
      <c r="C181" s="71"/>
      <c r="D181" s="72"/>
      <c r="E181" s="72"/>
      <c r="F181" s="72"/>
      <c r="G181" s="72"/>
      <c r="H181" s="72"/>
      <c r="I181" s="72"/>
      <c r="J181" s="72"/>
      <c r="K181" s="72"/>
      <c r="L181" s="72"/>
      <c r="M181" s="72"/>
      <c r="N181" s="10"/>
      <c r="O181" s="10"/>
      <c r="P181" s="10"/>
      <c r="Q181" s="10"/>
      <c r="R181" s="10"/>
      <c r="S181" s="73"/>
      <c r="T181" s="73"/>
      <c r="U181" s="73"/>
      <c r="V181" s="73"/>
      <c r="W181" s="73"/>
      <c r="X181" s="73"/>
      <c r="Y181" s="73"/>
      <c r="Z181" s="73"/>
      <c r="AA181" s="73"/>
      <c r="AB181" s="73"/>
    </row>
    <row r="182" spans="1:28" ht="12.75" customHeight="1" x14ac:dyDescent="0.3">
      <c r="A182" s="70"/>
      <c r="B182" s="71"/>
      <c r="C182" s="71"/>
      <c r="D182" s="72"/>
      <c r="E182" s="72"/>
      <c r="F182" s="72"/>
      <c r="G182" s="72"/>
      <c r="H182" s="72"/>
      <c r="I182" s="72"/>
      <c r="J182" s="72"/>
      <c r="K182" s="72"/>
      <c r="L182" s="72"/>
      <c r="M182" s="72"/>
      <c r="N182" s="10"/>
      <c r="O182" s="10"/>
      <c r="P182" s="10"/>
      <c r="Q182" s="10"/>
      <c r="R182" s="10"/>
      <c r="S182" s="73"/>
      <c r="T182" s="73"/>
      <c r="U182" s="73"/>
      <c r="V182" s="73"/>
      <c r="W182" s="73"/>
      <c r="X182" s="73"/>
      <c r="Y182" s="73"/>
      <c r="Z182" s="73"/>
      <c r="AA182" s="73"/>
      <c r="AB182" s="73"/>
    </row>
    <row r="183" spans="1:28" ht="12.75" customHeight="1" x14ac:dyDescent="0.3">
      <c r="A183" s="70"/>
      <c r="B183" s="71"/>
      <c r="C183" s="71"/>
      <c r="D183" s="72"/>
      <c r="E183" s="72"/>
      <c r="F183" s="72"/>
      <c r="G183" s="72"/>
      <c r="H183" s="72"/>
      <c r="I183" s="72"/>
      <c r="J183" s="72"/>
      <c r="K183" s="72"/>
      <c r="L183" s="72"/>
      <c r="M183" s="72"/>
      <c r="N183" s="10"/>
      <c r="O183" s="10"/>
      <c r="P183" s="10"/>
      <c r="Q183" s="10"/>
      <c r="R183" s="10"/>
      <c r="S183" s="73"/>
      <c r="T183" s="73"/>
      <c r="U183" s="73"/>
      <c r="V183" s="73"/>
      <c r="W183" s="73"/>
      <c r="X183" s="73"/>
      <c r="Y183" s="73"/>
      <c r="Z183" s="73"/>
      <c r="AA183" s="73"/>
      <c r="AB183" s="73"/>
    </row>
    <row r="184" spans="1:28" ht="12.75" customHeight="1" x14ac:dyDescent="0.3">
      <c r="A184" s="70"/>
      <c r="B184" s="71"/>
      <c r="C184" s="71"/>
      <c r="D184" s="72"/>
      <c r="E184" s="72"/>
      <c r="F184" s="72"/>
      <c r="G184" s="72"/>
      <c r="H184" s="72"/>
      <c r="I184" s="72"/>
      <c r="J184" s="72"/>
      <c r="K184" s="72"/>
      <c r="L184" s="72"/>
      <c r="M184" s="72"/>
      <c r="N184" s="10"/>
      <c r="O184" s="10"/>
      <c r="P184" s="10"/>
      <c r="Q184" s="10"/>
      <c r="R184" s="10"/>
      <c r="S184" s="73"/>
      <c r="T184" s="73"/>
      <c r="U184" s="73"/>
      <c r="V184" s="73"/>
      <c r="W184" s="73"/>
      <c r="X184" s="73"/>
      <c r="Y184" s="73"/>
      <c r="Z184" s="73"/>
      <c r="AA184" s="73"/>
      <c r="AB184" s="73"/>
    </row>
    <row r="185" spans="1:28" ht="12.75" customHeight="1" x14ac:dyDescent="0.3">
      <c r="A185" s="70"/>
      <c r="B185" s="71"/>
      <c r="C185" s="71"/>
      <c r="D185" s="72"/>
      <c r="E185" s="72"/>
      <c r="F185" s="72"/>
      <c r="G185" s="72"/>
      <c r="H185" s="72"/>
      <c r="I185" s="72"/>
      <c r="J185" s="72"/>
      <c r="K185" s="72"/>
      <c r="L185" s="72"/>
      <c r="M185" s="72"/>
      <c r="N185" s="10"/>
      <c r="O185" s="10"/>
      <c r="P185" s="10"/>
      <c r="Q185" s="10"/>
      <c r="R185" s="10"/>
      <c r="S185" s="73"/>
      <c r="T185" s="73"/>
      <c r="U185" s="73"/>
      <c r="V185" s="73"/>
      <c r="W185" s="73"/>
      <c r="X185" s="73"/>
      <c r="Y185" s="73"/>
      <c r="Z185" s="73"/>
      <c r="AA185" s="73"/>
      <c r="AB185" s="73"/>
    </row>
    <row r="186" spans="1:28" ht="12.75" customHeight="1" x14ac:dyDescent="0.3">
      <c r="A186" s="70"/>
      <c r="B186" s="71"/>
      <c r="C186" s="71"/>
      <c r="D186" s="72"/>
      <c r="E186" s="72"/>
      <c r="F186" s="72"/>
      <c r="G186" s="72"/>
      <c r="H186" s="72"/>
      <c r="I186" s="72"/>
      <c r="J186" s="72"/>
      <c r="K186" s="72"/>
      <c r="L186" s="72"/>
      <c r="M186" s="72"/>
      <c r="N186" s="10"/>
      <c r="O186" s="10"/>
      <c r="P186" s="10"/>
      <c r="Q186" s="10"/>
      <c r="R186" s="10"/>
      <c r="S186" s="73"/>
      <c r="T186" s="73"/>
      <c r="U186" s="73"/>
      <c r="V186" s="73"/>
      <c r="W186" s="73"/>
      <c r="X186" s="73"/>
      <c r="Y186" s="73"/>
      <c r="Z186" s="73"/>
      <c r="AA186" s="73"/>
      <c r="AB186" s="73"/>
    </row>
    <row r="187" spans="1:28" ht="12.75" customHeight="1" x14ac:dyDescent="0.3">
      <c r="A187" s="70"/>
      <c r="B187" s="71"/>
      <c r="C187" s="71"/>
      <c r="D187" s="72"/>
      <c r="E187" s="72"/>
      <c r="F187" s="72"/>
      <c r="G187" s="72"/>
      <c r="H187" s="72"/>
      <c r="I187" s="72"/>
      <c r="J187" s="72"/>
      <c r="K187" s="72"/>
      <c r="L187" s="72"/>
      <c r="M187" s="72"/>
      <c r="N187" s="10"/>
      <c r="O187" s="10"/>
      <c r="P187" s="10"/>
      <c r="Q187" s="10"/>
      <c r="R187" s="10"/>
      <c r="S187" s="73"/>
      <c r="T187" s="73"/>
      <c r="U187" s="73"/>
      <c r="V187" s="73"/>
      <c r="W187" s="73"/>
      <c r="X187" s="73"/>
      <c r="Y187" s="73"/>
      <c r="Z187" s="73"/>
      <c r="AA187" s="73"/>
      <c r="AB187" s="73"/>
    </row>
    <row r="188" spans="1:28" ht="12.75" customHeight="1" x14ac:dyDescent="0.3">
      <c r="A188" s="70"/>
      <c r="B188" s="71"/>
      <c r="C188" s="71"/>
      <c r="D188" s="72"/>
      <c r="E188" s="72"/>
      <c r="F188" s="72"/>
      <c r="G188" s="72"/>
      <c r="H188" s="72"/>
      <c r="I188" s="72"/>
      <c r="J188" s="72"/>
      <c r="K188" s="72"/>
      <c r="L188" s="72"/>
      <c r="M188" s="72"/>
      <c r="N188" s="10"/>
      <c r="O188" s="10"/>
      <c r="P188" s="10"/>
      <c r="Q188" s="10"/>
      <c r="R188" s="10"/>
      <c r="S188" s="73"/>
      <c r="T188" s="73"/>
      <c r="U188" s="73"/>
      <c r="V188" s="73"/>
      <c r="W188" s="73"/>
      <c r="X188" s="73"/>
      <c r="Y188" s="73"/>
      <c r="Z188" s="73"/>
      <c r="AA188" s="73"/>
      <c r="AB188" s="73"/>
    </row>
    <row r="189" spans="1:28" ht="12.75" customHeight="1" x14ac:dyDescent="0.3">
      <c r="A189" s="70"/>
      <c r="B189" s="71"/>
      <c r="C189" s="71"/>
      <c r="D189" s="72"/>
      <c r="E189" s="72"/>
      <c r="F189" s="72"/>
      <c r="G189" s="72"/>
      <c r="H189" s="72"/>
      <c r="I189" s="72"/>
      <c r="J189" s="72"/>
      <c r="K189" s="72"/>
      <c r="L189" s="72"/>
      <c r="M189" s="72"/>
      <c r="N189" s="10"/>
      <c r="O189" s="10"/>
      <c r="P189" s="10"/>
      <c r="Q189" s="10"/>
      <c r="R189" s="10"/>
      <c r="S189" s="73"/>
      <c r="T189" s="73"/>
      <c r="U189" s="73"/>
      <c r="V189" s="73"/>
      <c r="W189" s="73"/>
      <c r="X189" s="73"/>
      <c r="Y189" s="73"/>
      <c r="Z189" s="73"/>
      <c r="AA189" s="73"/>
      <c r="AB189" s="73"/>
    </row>
    <row r="190" spans="1:28" ht="12.75" customHeight="1" x14ac:dyDescent="0.3">
      <c r="A190" s="70"/>
      <c r="B190" s="71"/>
      <c r="C190" s="71"/>
      <c r="D190" s="72"/>
      <c r="E190" s="72"/>
      <c r="F190" s="72"/>
      <c r="G190" s="72"/>
      <c r="H190" s="72"/>
      <c r="I190" s="72"/>
      <c r="J190" s="72"/>
      <c r="K190" s="72"/>
      <c r="L190" s="72"/>
      <c r="M190" s="72"/>
      <c r="N190" s="10"/>
      <c r="O190" s="10"/>
      <c r="P190" s="10"/>
      <c r="Q190" s="10"/>
      <c r="R190" s="10"/>
      <c r="S190" s="73"/>
      <c r="T190" s="73"/>
      <c r="U190" s="73"/>
      <c r="V190" s="73"/>
      <c r="W190" s="73"/>
      <c r="X190" s="73"/>
      <c r="Y190" s="73"/>
      <c r="Z190" s="73"/>
      <c r="AA190" s="73"/>
      <c r="AB190" s="73"/>
    </row>
    <row r="191" spans="1:28" ht="12.75" customHeight="1" x14ac:dyDescent="0.3">
      <c r="A191" s="70"/>
      <c r="B191" s="71"/>
      <c r="C191" s="71"/>
      <c r="D191" s="72"/>
      <c r="E191" s="72"/>
      <c r="F191" s="72"/>
      <c r="G191" s="72"/>
      <c r="H191" s="72"/>
      <c r="I191" s="72"/>
      <c r="J191" s="72"/>
      <c r="K191" s="72"/>
      <c r="L191" s="72"/>
      <c r="M191" s="72"/>
      <c r="N191" s="10"/>
      <c r="O191" s="10"/>
      <c r="P191" s="10"/>
      <c r="Q191" s="10"/>
      <c r="R191" s="10"/>
      <c r="S191" s="73"/>
      <c r="T191" s="73"/>
      <c r="U191" s="73"/>
      <c r="V191" s="73"/>
      <c r="W191" s="73"/>
      <c r="X191" s="73"/>
      <c r="Y191" s="73"/>
      <c r="Z191" s="73"/>
      <c r="AA191" s="73"/>
      <c r="AB191" s="73"/>
    </row>
    <row r="192" spans="1:28" ht="12.75" customHeight="1" x14ac:dyDescent="0.3">
      <c r="A192" s="70"/>
      <c r="B192" s="71"/>
      <c r="C192" s="71"/>
      <c r="D192" s="72"/>
      <c r="E192" s="72"/>
      <c r="F192" s="72"/>
      <c r="G192" s="72"/>
      <c r="H192" s="72"/>
      <c r="I192" s="72"/>
      <c r="J192" s="72"/>
      <c r="K192" s="72"/>
      <c r="L192" s="72"/>
      <c r="M192" s="72"/>
      <c r="N192" s="10"/>
      <c r="O192" s="10"/>
      <c r="P192" s="10"/>
      <c r="Q192" s="10"/>
      <c r="R192" s="10"/>
      <c r="S192" s="73"/>
      <c r="T192" s="73"/>
      <c r="U192" s="73"/>
      <c r="V192" s="73"/>
      <c r="W192" s="73"/>
      <c r="X192" s="73"/>
      <c r="Y192" s="73"/>
      <c r="Z192" s="73"/>
      <c r="AA192" s="73"/>
      <c r="AB192" s="73"/>
    </row>
    <row r="193" spans="1:28" ht="12.75" customHeight="1" x14ac:dyDescent="0.3">
      <c r="A193" s="70"/>
      <c r="B193" s="71"/>
      <c r="C193" s="71"/>
      <c r="D193" s="72"/>
      <c r="E193" s="72"/>
      <c r="F193" s="72"/>
      <c r="G193" s="72"/>
      <c r="H193" s="72"/>
      <c r="I193" s="72"/>
      <c r="J193" s="72"/>
      <c r="K193" s="72"/>
      <c r="L193" s="72"/>
      <c r="M193" s="72"/>
      <c r="N193" s="10"/>
      <c r="O193" s="10"/>
      <c r="P193" s="10"/>
      <c r="Q193" s="10"/>
      <c r="R193" s="10"/>
      <c r="S193" s="73"/>
      <c r="T193" s="73"/>
      <c r="U193" s="73"/>
      <c r="V193" s="73"/>
      <c r="W193" s="73"/>
      <c r="X193" s="73"/>
      <c r="Y193" s="73"/>
      <c r="Z193" s="73"/>
      <c r="AA193" s="73"/>
      <c r="AB193" s="73"/>
    </row>
    <row r="194" spans="1:28" ht="12.75" customHeight="1" x14ac:dyDescent="0.3">
      <c r="A194" s="70"/>
      <c r="B194" s="71"/>
      <c r="C194" s="71"/>
      <c r="D194" s="72"/>
      <c r="E194" s="72"/>
      <c r="F194" s="72"/>
      <c r="G194" s="72"/>
      <c r="H194" s="72"/>
      <c r="I194" s="72"/>
      <c r="J194" s="72"/>
      <c r="K194" s="72"/>
      <c r="L194" s="72"/>
      <c r="M194" s="72"/>
      <c r="N194" s="10"/>
      <c r="O194" s="10"/>
      <c r="P194" s="10"/>
      <c r="Q194" s="10"/>
      <c r="R194" s="10"/>
      <c r="S194" s="73"/>
      <c r="T194" s="73"/>
      <c r="U194" s="73"/>
      <c r="V194" s="73"/>
      <c r="W194" s="73"/>
      <c r="X194" s="73"/>
      <c r="Y194" s="73"/>
      <c r="Z194" s="73"/>
      <c r="AA194" s="73"/>
      <c r="AB194" s="73"/>
    </row>
    <row r="195" spans="1:28" ht="12.75" customHeight="1" x14ac:dyDescent="0.3">
      <c r="A195" s="70"/>
      <c r="B195" s="71"/>
      <c r="C195" s="71"/>
      <c r="D195" s="72"/>
      <c r="E195" s="72"/>
      <c r="F195" s="72"/>
      <c r="G195" s="72"/>
      <c r="H195" s="72"/>
      <c r="I195" s="72"/>
      <c r="J195" s="72"/>
      <c r="K195" s="72"/>
      <c r="L195" s="72"/>
      <c r="M195" s="72"/>
      <c r="N195" s="10"/>
      <c r="O195" s="10"/>
      <c r="P195" s="10"/>
      <c r="Q195" s="10"/>
      <c r="R195" s="10"/>
      <c r="S195" s="73"/>
      <c r="T195" s="73"/>
      <c r="U195" s="73"/>
      <c r="V195" s="73"/>
      <c r="W195" s="73"/>
      <c r="X195" s="73"/>
      <c r="Y195" s="73"/>
      <c r="Z195" s="73"/>
      <c r="AA195" s="73"/>
      <c r="AB195" s="73"/>
    </row>
    <row r="196" spans="1:28" ht="12.75" customHeight="1" x14ac:dyDescent="0.3">
      <c r="A196" s="70"/>
      <c r="B196" s="71"/>
      <c r="C196" s="71"/>
      <c r="D196" s="72"/>
      <c r="E196" s="72"/>
      <c r="F196" s="72"/>
      <c r="G196" s="72"/>
      <c r="H196" s="72"/>
      <c r="I196" s="72"/>
      <c r="J196" s="72"/>
      <c r="K196" s="72"/>
      <c r="L196" s="72"/>
      <c r="M196" s="72"/>
      <c r="N196" s="10"/>
      <c r="O196" s="10"/>
      <c r="P196" s="10"/>
      <c r="Q196" s="10"/>
      <c r="R196" s="10"/>
      <c r="S196" s="73"/>
      <c r="T196" s="73"/>
      <c r="U196" s="73"/>
      <c r="V196" s="73"/>
      <c r="W196" s="73"/>
      <c r="X196" s="73"/>
      <c r="Y196" s="73"/>
      <c r="Z196" s="73"/>
      <c r="AA196" s="73"/>
      <c r="AB196" s="73"/>
    </row>
    <row r="197" spans="1:28" ht="12.75" customHeight="1" x14ac:dyDescent="0.3">
      <c r="A197" s="70"/>
      <c r="B197" s="71"/>
      <c r="C197" s="71"/>
      <c r="D197" s="72"/>
      <c r="E197" s="72"/>
      <c r="F197" s="72"/>
      <c r="G197" s="72"/>
      <c r="H197" s="72"/>
      <c r="I197" s="72"/>
      <c r="J197" s="72"/>
      <c r="K197" s="72"/>
      <c r="L197" s="72"/>
      <c r="M197" s="72"/>
      <c r="N197" s="10"/>
      <c r="O197" s="10"/>
      <c r="P197" s="10"/>
      <c r="Q197" s="10"/>
      <c r="R197" s="10"/>
      <c r="S197" s="73"/>
      <c r="T197" s="73"/>
      <c r="U197" s="73"/>
      <c r="V197" s="73"/>
      <c r="W197" s="73"/>
      <c r="X197" s="73"/>
      <c r="Y197" s="73"/>
      <c r="Z197" s="73"/>
      <c r="AA197" s="73"/>
      <c r="AB197" s="73"/>
    </row>
    <row r="198" spans="1:28" ht="12.75" customHeight="1" x14ac:dyDescent="0.3">
      <c r="A198" s="70"/>
      <c r="B198" s="71"/>
      <c r="C198" s="71"/>
      <c r="D198" s="72"/>
      <c r="E198" s="72"/>
      <c r="F198" s="72"/>
      <c r="G198" s="72"/>
      <c r="H198" s="72"/>
      <c r="I198" s="72"/>
      <c r="J198" s="72"/>
      <c r="K198" s="72"/>
      <c r="L198" s="72"/>
      <c r="M198" s="72"/>
      <c r="N198" s="10"/>
      <c r="O198" s="10"/>
      <c r="P198" s="10"/>
      <c r="Q198" s="10"/>
      <c r="R198" s="10"/>
      <c r="S198" s="73"/>
      <c r="T198" s="73"/>
      <c r="U198" s="73"/>
      <c r="V198" s="73"/>
      <c r="W198" s="73"/>
      <c r="X198" s="73"/>
      <c r="Y198" s="73"/>
      <c r="Z198" s="73"/>
      <c r="AA198" s="73"/>
      <c r="AB198" s="73"/>
    </row>
    <row r="199" spans="1:28" ht="12.75" customHeight="1" x14ac:dyDescent="0.3">
      <c r="A199" s="70"/>
      <c r="B199" s="71"/>
      <c r="C199" s="71"/>
      <c r="D199" s="72"/>
      <c r="E199" s="72"/>
      <c r="F199" s="72"/>
      <c r="G199" s="72"/>
      <c r="H199" s="72"/>
      <c r="I199" s="72"/>
      <c r="J199" s="72"/>
      <c r="K199" s="72"/>
      <c r="L199" s="72"/>
      <c r="M199" s="72"/>
      <c r="N199" s="10"/>
      <c r="O199" s="10"/>
      <c r="P199" s="10"/>
      <c r="Q199" s="10"/>
      <c r="R199" s="10"/>
      <c r="S199" s="73"/>
      <c r="T199" s="73"/>
      <c r="U199" s="73"/>
      <c r="V199" s="73"/>
      <c r="W199" s="73"/>
      <c r="X199" s="73"/>
      <c r="Y199" s="73"/>
      <c r="Z199" s="73"/>
      <c r="AA199" s="73"/>
      <c r="AB199" s="73"/>
    </row>
    <row r="200" spans="1:28" ht="12.75" customHeight="1" x14ac:dyDescent="0.3">
      <c r="A200" s="70"/>
      <c r="B200" s="71"/>
      <c r="C200" s="71"/>
      <c r="D200" s="72"/>
      <c r="E200" s="72"/>
      <c r="F200" s="72"/>
      <c r="G200" s="72"/>
      <c r="H200" s="72"/>
      <c r="I200" s="72"/>
      <c r="J200" s="72"/>
      <c r="K200" s="72"/>
      <c r="L200" s="72"/>
      <c r="M200" s="72"/>
      <c r="N200" s="10"/>
      <c r="O200" s="10"/>
      <c r="P200" s="10"/>
      <c r="Q200" s="10"/>
      <c r="R200" s="10"/>
      <c r="S200" s="73"/>
      <c r="T200" s="73"/>
      <c r="U200" s="73"/>
      <c r="V200" s="73"/>
      <c r="W200" s="73"/>
      <c r="X200" s="73"/>
      <c r="Y200" s="73"/>
      <c r="Z200" s="73"/>
      <c r="AA200" s="73"/>
      <c r="AB200" s="73"/>
    </row>
    <row r="201" spans="1:28" ht="12.75" customHeight="1" x14ac:dyDescent="0.3">
      <c r="A201" s="70"/>
      <c r="B201" s="71"/>
      <c r="C201" s="71"/>
      <c r="D201" s="72"/>
      <c r="E201" s="72"/>
      <c r="F201" s="72"/>
      <c r="G201" s="72"/>
      <c r="H201" s="72"/>
      <c r="I201" s="72"/>
      <c r="J201" s="72"/>
      <c r="K201" s="72"/>
      <c r="L201" s="72"/>
      <c r="M201" s="72"/>
      <c r="N201" s="10"/>
      <c r="O201" s="10"/>
      <c r="P201" s="10"/>
      <c r="Q201" s="10"/>
      <c r="R201" s="10"/>
      <c r="S201" s="73"/>
      <c r="T201" s="73"/>
      <c r="U201" s="73"/>
      <c r="V201" s="73"/>
      <c r="W201" s="73"/>
      <c r="X201" s="73"/>
      <c r="Y201" s="73"/>
      <c r="Z201" s="73"/>
      <c r="AA201" s="73"/>
      <c r="AB201" s="73"/>
    </row>
    <row r="202" spans="1:28" ht="12.75" customHeight="1" x14ac:dyDescent="0.3">
      <c r="A202" s="70"/>
      <c r="B202" s="71"/>
      <c r="C202" s="71"/>
      <c r="D202" s="72"/>
      <c r="E202" s="72"/>
      <c r="F202" s="72"/>
      <c r="G202" s="72"/>
      <c r="H202" s="72"/>
      <c r="I202" s="72"/>
      <c r="J202" s="72"/>
      <c r="K202" s="72"/>
      <c r="L202" s="72"/>
      <c r="M202" s="72"/>
      <c r="N202" s="10"/>
      <c r="O202" s="10"/>
      <c r="P202" s="10"/>
      <c r="Q202" s="10"/>
      <c r="R202" s="10"/>
      <c r="S202" s="73"/>
      <c r="T202" s="73"/>
      <c r="U202" s="73"/>
      <c r="V202" s="73"/>
      <c r="W202" s="73"/>
      <c r="X202" s="73"/>
      <c r="Y202" s="73"/>
      <c r="Z202" s="73"/>
      <c r="AA202" s="73"/>
      <c r="AB202" s="73"/>
    </row>
    <row r="203" spans="1:28" ht="12.75" customHeight="1" x14ac:dyDescent="0.3">
      <c r="A203" s="70"/>
      <c r="B203" s="71"/>
      <c r="C203" s="71"/>
      <c r="D203" s="72"/>
      <c r="E203" s="72"/>
      <c r="F203" s="72"/>
      <c r="G203" s="72"/>
      <c r="H203" s="72"/>
      <c r="I203" s="72"/>
      <c r="J203" s="72"/>
      <c r="K203" s="72"/>
      <c r="L203" s="72"/>
      <c r="M203" s="72"/>
      <c r="N203" s="10"/>
      <c r="O203" s="10"/>
      <c r="P203" s="10"/>
      <c r="Q203" s="10"/>
      <c r="R203" s="10"/>
      <c r="S203" s="73"/>
      <c r="T203" s="73"/>
      <c r="U203" s="73"/>
      <c r="V203" s="73"/>
      <c r="W203" s="73"/>
      <c r="X203" s="73"/>
      <c r="Y203" s="73"/>
      <c r="Z203" s="73"/>
      <c r="AA203" s="73"/>
      <c r="AB203" s="73"/>
    </row>
    <row r="204" spans="1:28" ht="12.75" customHeight="1" x14ac:dyDescent="0.3">
      <c r="A204" s="70"/>
      <c r="B204" s="71"/>
      <c r="C204" s="71"/>
      <c r="D204" s="72"/>
      <c r="E204" s="72"/>
      <c r="F204" s="72"/>
      <c r="G204" s="72"/>
      <c r="H204" s="72"/>
      <c r="I204" s="72"/>
      <c r="J204" s="72"/>
      <c r="K204" s="72"/>
      <c r="L204" s="72"/>
      <c r="M204" s="72"/>
      <c r="N204" s="10"/>
      <c r="O204" s="10"/>
      <c r="P204" s="10"/>
      <c r="Q204" s="10"/>
      <c r="R204" s="10"/>
      <c r="S204" s="73"/>
      <c r="T204" s="73"/>
      <c r="U204" s="73"/>
      <c r="V204" s="73"/>
      <c r="W204" s="73"/>
      <c r="X204" s="73"/>
      <c r="Y204" s="73"/>
      <c r="Z204" s="73"/>
      <c r="AA204" s="73"/>
      <c r="AB204" s="73"/>
    </row>
    <row r="205" spans="1:28" ht="12.75" customHeight="1" x14ac:dyDescent="0.3">
      <c r="A205" s="70"/>
      <c r="B205" s="71"/>
      <c r="C205" s="71"/>
      <c r="D205" s="72"/>
      <c r="E205" s="72"/>
      <c r="F205" s="72"/>
      <c r="G205" s="72"/>
      <c r="H205" s="72"/>
      <c r="I205" s="72"/>
      <c r="J205" s="72"/>
      <c r="K205" s="72"/>
      <c r="L205" s="72"/>
      <c r="M205" s="72"/>
      <c r="N205" s="10"/>
      <c r="O205" s="10"/>
      <c r="P205" s="10"/>
      <c r="Q205" s="10"/>
      <c r="R205" s="10"/>
      <c r="S205" s="73"/>
      <c r="T205" s="73"/>
      <c r="U205" s="73"/>
      <c r="V205" s="73"/>
      <c r="W205" s="73"/>
      <c r="X205" s="73"/>
      <c r="Y205" s="73"/>
      <c r="Z205" s="73"/>
      <c r="AA205" s="73"/>
      <c r="AB205" s="73"/>
    </row>
    <row r="206" spans="1:28" ht="12.75" customHeight="1" x14ac:dyDescent="0.3">
      <c r="A206" s="70"/>
      <c r="B206" s="71"/>
      <c r="C206" s="71"/>
      <c r="D206" s="72"/>
      <c r="E206" s="72"/>
      <c r="F206" s="72"/>
      <c r="G206" s="72"/>
      <c r="H206" s="72"/>
      <c r="I206" s="72"/>
      <c r="J206" s="72"/>
      <c r="K206" s="72"/>
      <c r="L206" s="72"/>
      <c r="M206" s="72"/>
      <c r="N206" s="10"/>
      <c r="O206" s="10"/>
      <c r="P206" s="10"/>
      <c r="Q206" s="10"/>
      <c r="R206" s="10"/>
      <c r="S206" s="73"/>
      <c r="T206" s="73"/>
      <c r="U206" s="73"/>
      <c r="V206" s="73"/>
      <c r="W206" s="73"/>
      <c r="X206" s="73"/>
      <c r="Y206" s="73"/>
      <c r="Z206" s="73"/>
      <c r="AA206" s="73"/>
      <c r="AB206" s="73"/>
    </row>
    <row r="207" spans="1:28" ht="12.75" customHeight="1" x14ac:dyDescent="0.3">
      <c r="A207" s="70"/>
      <c r="B207" s="71"/>
      <c r="C207" s="71"/>
      <c r="D207" s="72"/>
      <c r="E207" s="72"/>
      <c r="F207" s="72"/>
      <c r="G207" s="72"/>
      <c r="H207" s="72"/>
      <c r="I207" s="72"/>
      <c r="J207" s="72"/>
      <c r="K207" s="72"/>
      <c r="L207" s="72"/>
      <c r="M207" s="72"/>
      <c r="N207" s="10"/>
      <c r="O207" s="10"/>
      <c r="P207" s="10"/>
      <c r="Q207" s="10"/>
      <c r="R207" s="10"/>
      <c r="S207" s="73"/>
      <c r="T207" s="73"/>
      <c r="U207" s="73"/>
      <c r="V207" s="73"/>
      <c r="W207" s="73"/>
      <c r="X207" s="73"/>
      <c r="Y207" s="73"/>
      <c r="Z207" s="73"/>
      <c r="AA207" s="73"/>
      <c r="AB207" s="73"/>
    </row>
    <row r="208" spans="1:28" ht="12.75" customHeight="1" x14ac:dyDescent="0.3">
      <c r="A208" s="70"/>
      <c r="B208" s="71"/>
      <c r="C208" s="71"/>
      <c r="D208" s="72"/>
      <c r="E208" s="72"/>
      <c r="F208" s="72"/>
      <c r="G208" s="72"/>
      <c r="H208" s="72"/>
      <c r="I208" s="72"/>
      <c r="J208" s="72"/>
      <c r="K208" s="72"/>
      <c r="L208" s="72"/>
      <c r="M208" s="72"/>
      <c r="N208" s="10"/>
      <c r="O208" s="10"/>
      <c r="P208" s="10"/>
      <c r="Q208" s="10"/>
      <c r="R208" s="10"/>
      <c r="S208" s="73"/>
      <c r="T208" s="73"/>
      <c r="U208" s="73"/>
      <c r="V208" s="73"/>
      <c r="W208" s="73"/>
      <c r="X208" s="73"/>
      <c r="Y208" s="73"/>
      <c r="Z208" s="73"/>
      <c r="AA208" s="73"/>
      <c r="AB208" s="73"/>
    </row>
    <row r="209" spans="1:28" ht="12.75" customHeight="1" x14ac:dyDescent="0.3">
      <c r="A209" s="70"/>
      <c r="B209" s="71"/>
      <c r="C209" s="71"/>
      <c r="D209" s="72"/>
      <c r="E209" s="72"/>
      <c r="F209" s="72"/>
      <c r="G209" s="72"/>
      <c r="H209" s="72"/>
      <c r="I209" s="72"/>
      <c r="J209" s="72"/>
      <c r="K209" s="72"/>
      <c r="L209" s="72"/>
      <c r="M209" s="72"/>
      <c r="N209" s="10"/>
      <c r="O209" s="10"/>
      <c r="P209" s="10"/>
      <c r="Q209" s="10"/>
      <c r="R209" s="10"/>
      <c r="S209" s="73"/>
      <c r="T209" s="73"/>
      <c r="U209" s="73"/>
      <c r="V209" s="73"/>
      <c r="W209" s="73"/>
      <c r="X209" s="73"/>
      <c r="Y209" s="73"/>
      <c r="Z209" s="73"/>
      <c r="AA209" s="73"/>
      <c r="AB209" s="73"/>
    </row>
    <row r="210" spans="1:28" ht="12.75" customHeight="1" x14ac:dyDescent="0.3">
      <c r="A210" s="70"/>
      <c r="B210" s="71"/>
      <c r="C210" s="71"/>
      <c r="D210" s="72"/>
      <c r="E210" s="72"/>
      <c r="F210" s="72"/>
      <c r="G210" s="72"/>
      <c r="H210" s="72"/>
      <c r="I210" s="72"/>
      <c r="J210" s="72"/>
      <c r="K210" s="72"/>
      <c r="L210" s="72"/>
      <c r="M210" s="72"/>
      <c r="N210" s="10"/>
      <c r="O210" s="10"/>
      <c r="P210" s="10"/>
      <c r="Q210" s="10"/>
      <c r="R210" s="10"/>
      <c r="S210" s="73"/>
      <c r="T210" s="73"/>
      <c r="U210" s="73"/>
      <c r="V210" s="73"/>
      <c r="W210" s="73"/>
      <c r="X210" s="73"/>
      <c r="Y210" s="73"/>
      <c r="Z210" s="73"/>
      <c r="AA210" s="73"/>
      <c r="AB210" s="73"/>
    </row>
    <row r="211" spans="1:28" ht="12.75" customHeight="1" x14ac:dyDescent="0.3">
      <c r="A211" s="70"/>
      <c r="B211" s="71"/>
      <c r="C211" s="71"/>
      <c r="D211" s="72"/>
      <c r="E211" s="72"/>
      <c r="F211" s="72"/>
      <c r="G211" s="72"/>
      <c r="H211" s="72"/>
      <c r="I211" s="72"/>
      <c r="J211" s="72"/>
      <c r="K211" s="72"/>
      <c r="L211" s="72"/>
      <c r="M211" s="72"/>
      <c r="N211" s="10"/>
      <c r="O211" s="10"/>
      <c r="P211" s="10"/>
      <c r="Q211" s="10"/>
      <c r="R211" s="10"/>
      <c r="S211" s="73"/>
      <c r="T211" s="73"/>
      <c r="U211" s="73"/>
      <c r="V211" s="73"/>
      <c r="W211" s="73"/>
      <c r="X211" s="73"/>
      <c r="Y211" s="73"/>
      <c r="Z211" s="73"/>
      <c r="AA211" s="73"/>
      <c r="AB211" s="73"/>
    </row>
    <row r="212" spans="1:28" ht="12.75" customHeight="1" x14ac:dyDescent="0.3">
      <c r="A212" s="70"/>
      <c r="B212" s="71"/>
      <c r="C212" s="71"/>
      <c r="D212" s="72"/>
      <c r="E212" s="72"/>
      <c r="F212" s="72"/>
      <c r="G212" s="72"/>
      <c r="H212" s="72"/>
      <c r="I212" s="72"/>
      <c r="J212" s="72"/>
      <c r="K212" s="72"/>
      <c r="L212" s="72"/>
      <c r="M212" s="72"/>
      <c r="N212" s="10"/>
      <c r="O212" s="10"/>
      <c r="P212" s="10"/>
      <c r="Q212" s="10"/>
      <c r="R212" s="10"/>
      <c r="S212" s="73"/>
      <c r="T212" s="73"/>
      <c r="U212" s="73"/>
      <c r="V212" s="73"/>
      <c r="W212" s="73"/>
      <c r="X212" s="73"/>
      <c r="Y212" s="73"/>
      <c r="Z212" s="73"/>
      <c r="AA212" s="73"/>
      <c r="AB212" s="73"/>
    </row>
    <row r="213" spans="1:28" ht="12.75" customHeight="1" x14ac:dyDescent="0.3">
      <c r="A213" s="70"/>
      <c r="B213" s="71"/>
      <c r="C213" s="71"/>
      <c r="D213" s="72"/>
      <c r="E213" s="72"/>
      <c r="F213" s="72"/>
      <c r="G213" s="72"/>
      <c r="H213" s="72"/>
      <c r="I213" s="72"/>
      <c r="J213" s="72"/>
      <c r="K213" s="72"/>
      <c r="L213" s="72"/>
      <c r="M213" s="72"/>
      <c r="N213" s="10"/>
      <c r="O213" s="10"/>
      <c r="P213" s="10"/>
      <c r="Q213" s="10"/>
      <c r="R213" s="10"/>
      <c r="S213" s="73"/>
      <c r="T213" s="73"/>
      <c r="U213" s="73"/>
      <c r="V213" s="73"/>
      <c r="W213" s="73"/>
      <c r="X213" s="73"/>
      <c r="Y213" s="73"/>
      <c r="Z213" s="73"/>
      <c r="AA213" s="73"/>
      <c r="AB213" s="73"/>
    </row>
    <row r="214" spans="1:28" ht="12.75" customHeight="1" x14ac:dyDescent="0.3">
      <c r="A214" s="70"/>
      <c r="B214" s="71"/>
      <c r="C214" s="71"/>
      <c r="D214" s="72"/>
      <c r="E214" s="72"/>
      <c r="F214" s="72"/>
      <c r="G214" s="72"/>
      <c r="H214" s="72"/>
      <c r="I214" s="72"/>
      <c r="J214" s="72"/>
      <c r="K214" s="72"/>
      <c r="L214" s="72"/>
      <c r="M214" s="72"/>
      <c r="N214" s="10"/>
      <c r="O214" s="10"/>
      <c r="P214" s="10"/>
      <c r="Q214" s="10"/>
      <c r="R214" s="10"/>
      <c r="S214" s="73"/>
      <c r="T214" s="73"/>
      <c r="U214" s="73"/>
      <c r="V214" s="73"/>
      <c r="W214" s="73"/>
      <c r="X214" s="73"/>
      <c r="Y214" s="73"/>
      <c r="Z214" s="73"/>
      <c r="AA214" s="73"/>
      <c r="AB214" s="73"/>
    </row>
    <row r="215" spans="1:28" ht="12.75" customHeight="1" x14ac:dyDescent="0.3">
      <c r="A215" s="70"/>
      <c r="B215" s="71"/>
      <c r="C215" s="71"/>
      <c r="D215" s="72"/>
      <c r="E215" s="72"/>
      <c r="F215" s="72"/>
      <c r="G215" s="72"/>
      <c r="H215" s="72"/>
      <c r="I215" s="72"/>
      <c r="J215" s="72"/>
      <c r="K215" s="72"/>
      <c r="L215" s="72"/>
      <c r="M215" s="72"/>
      <c r="N215" s="10"/>
      <c r="O215" s="10"/>
      <c r="P215" s="10"/>
      <c r="Q215" s="10"/>
      <c r="R215" s="10"/>
      <c r="S215" s="73"/>
      <c r="T215" s="73"/>
      <c r="U215" s="73"/>
      <c r="V215" s="73"/>
      <c r="W215" s="73"/>
      <c r="X215" s="73"/>
      <c r="Y215" s="73"/>
      <c r="Z215" s="73"/>
      <c r="AA215" s="73"/>
      <c r="AB215" s="73"/>
    </row>
    <row r="216" spans="1:28" ht="12.75" customHeight="1" x14ac:dyDescent="0.3">
      <c r="A216" s="70"/>
      <c r="B216" s="71"/>
      <c r="C216" s="71"/>
      <c r="D216" s="72"/>
      <c r="E216" s="72"/>
      <c r="F216" s="72"/>
      <c r="G216" s="72"/>
      <c r="H216" s="72"/>
      <c r="I216" s="72"/>
      <c r="J216" s="72"/>
      <c r="K216" s="72"/>
      <c r="L216" s="72"/>
      <c r="M216" s="72"/>
      <c r="N216" s="10"/>
      <c r="O216" s="10"/>
      <c r="P216" s="10"/>
      <c r="Q216" s="10"/>
      <c r="R216" s="10"/>
      <c r="S216" s="73"/>
      <c r="T216" s="73"/>
      <c r="U216" s="73"/>
      <c r="V216" s="73"/>
      <c r="W216" s="73"/>
      <c r="X216" s="73"/>
      <c r="Y216" s="73"/>
      <c r="Z216" s="73"/>
      <c r="AA216" s="73"/>
      <c r="AB216" s="73"/>
    </row>
    <row r="217" spans="1:28" ht="12.75" customHeight="1" x14ac:dyDescent="0.3">
      <c r="A217" s="70"/>
      <c r="B217" s="71"/>
      <c r="C217" s="71"/>
      <c r="D217" s="72"/>
      <c r="E217" s="72"/>
      <c r="F217" s="72"/>
      <c r="G217" s="72"/>
      <c r="H217" s="72"/>
      <c r="I217" s="72"/>
      <c r="J217" s="72"/>
      <c r="K217" s="72"/>
      <c r="L217" s="72"/>
      <c r="M217" s="72"/>
      <c r="N217" s="10"/>
      <c r="O217" s="10"/>
      <c r="P217" s="10"/>
      <c r="Q217" s="10"/>
      <c r="R217" s="10"/>
      <c r="S217" s="73"/>
      <c r="T217" s="73"/>
      <c r="U217" s="73"/>
      <c r="V217" s="73"/>
      <c r="W217" s="73"/>
      <c r="X217" s="73"/>
      <c r="Y217" s="73"/>
      <c r="Z217" s="73"/>
      <c r="AA217" s="73"/>
      <c r="AB217" s="73"/>
    </row>
    <row r="218" spans="1:28" ht="12.75" customHeight="1" x14ac:dyDescent="0.3">
      <c r="A218" s="70"/>
      <c r="B218" s="71"/>
      <c r="C218" s="71"/>
      <c r="D218" s="72"/>
      <c r="E218" s="72"/>
      <c r="F218" s="72"/>
      <c r="G218" s="72"/>
      <c r="H218" s="72"/>
      <c r="I218" s="72"/>
      <c r="J218" s="72"/>
      <c r="K218" s="72"/>
      <c r="L218" s="72"/>
      <c r="M218" s="72"/>
      <c r="N218" s="10"/>
      <c r="O218" s="10"/>
      <c r="P218" s="10"/>
      <c r="Q218" s="10"/>
      <c r="R218" s="10"/>
      <c r="S218" s="73"/>
      <c r="T218" s="73"/>
      <c r="U218" s="73"/>
      <c r="V218" s="73"/>
      <c r="W218" s="73"/>
      <c r="X218" s="73"/>
      <c r="Y218" s="73"/>
      <c r="Z218" s="73"/>
      <c r="AA218" s="73"/>
      <c r="AB218" s="73"/>
    </row>
    <row r="219" spans="1:28" ht="12.75" customHeight="1" x14ac:dyDescent="0.3">
      <c r="A219" s="70"/>
      <c r="B219" s="71"/>
      <c r="C219" s="71"/>
      <c r="D219" s="72"/>
      <c r="E219" s="72"/>
      <c r="F219" s="72"/>
      <c r="G219" s="72"/>
      <c r="H219" s="72"/>
      <c r="I219" s="72"/>
      <c r="J219" s="72"/>
      <c r="K219" s="72"/>
      <c r="L219" s="72"/>
      <c r="M219" s="72"/>
      <c r="N219" s="10"/>
      <c r="O219" s="10"/>
      <c r="P219" s="10"/>
      <c r="Q219" s="10"/>
      <c r="R219" s="10"/>
      <c r="S219" s="73"/>
      <c r="T219" s="73"/>
      <c r="U219" s="73"/>
      <c r="V219" s="73"/>
      <c r="W219" s="73"/>
      <c r="X219" s="73"/>
      <c r="Y219" s="73"/>
      <c r="Z219" s="73"/>
      <c r="AA219" s="73"/>
      <c r="AB219" s="73"/>
    </row>
    <row r="220" spans="1:28" ht="12.75" customHeight="1" x14ac:dyDescent="0.3">
      <c r="A220" s="70"/>
      <c r="B220" s="71"/>
      <c r="C220" s="71"/>
      <c r="D220" s="72"/>
      <c r="E220" s="72"/>
      <c r="F220" s="72"/>
      <c r="G220" s="72"/>
      <c r="H220" s="72"/>
      <c r="I220" s="72"/>
      <c r="J220" s="72"/>
      <c r="K220" s="72"/>
      <c r="L220" s="72"/>
      <c r="M220" s="72"/>
      <c r="N220" s="10"/>
      <c r="O220" s="10"/>
      <c r="P220" s="10"/>
      <c r="Q220" s="10"/>
      <c r="R220" s="10"/>
      <c r="S220" s="73"/>
      <c r="T220" s="73"/>
      <c r="U220" s="73"/>
      <c r="V220" s="73"/>
      <c r="W220" s="73"/>
      <c r="X220" s="73"/>
      <c r="Y220" s="73"/>
      <c r="Z220" s="73"/>
      <c r="AA220" s="73"/>
      <c r="AB220" s="73"/>
    </row>
    <row r="221" spans="1:28" ht="12.75" customHeight="1" x14ac:dyDescent="0.3">
      <c r="A221" s="70"/>
      <c r="B221" s="71"/>
      <c r="C221" s="71"/>
      <c r="D221" s="72"/>
      <c r="E221" s="72"/>
      <c r="F221" s="72"/>
      <c r="G221" s="72"/>
      <c r="H221" s="72"/>
      <c r="I221" s="72"/>
      <c r="J221" s="72"/>
      <c r="K221" s="72"/>
      <c r="L221" s="72"/>
      <c r="M221" s="72"/>
      <c r="N221" s="10"/>
      <c r="O221" s="10"/>
      <c r="P221" s="10"/>
      <c r="Q221" s="10"/>
      <c r="R221" s="10"/>
      <c r="S221" s="73"/>
      <c r="T221" s="73"/>
      <c r="U221" s="73"/>
      <c r="V221" s="73"/>
      <c r="W221" s="73"/>
      <c r="X221" s="73"/>
      <c r="Y221" s="73"/>
      <c r="Z221" s="73"/>
      <c r="AA221" s="73"/>
      <c r="AB221" s="73"/>
    </row>
    <row r="222" spans="1:28" ht="12.75" customHeight="1" x14ac:dyDescent="0.3">
      <c r="A222" s="70"/>
      <c r="B222" s="71"/>
      <c r="C222" s="71"/>
      <c r="D222" s="72"/>
      <c r="E222" s="72"/>
      <c r="F222" s="72"/>
      <c r="G222" s="72"/>
      <c r="H222" s="72"/>
      <c r="I222" s="72"/>
      <c r="J222" s="72"/>
      <c r="K222" s="72"/>
      <c r="L222" s="72"/>
      <c r="M222" s="72"/>
      <c r="N222" s="10"/>
      <c r="O222" s="10"/>
      <c r="P222" s="10"/>
      <c r="Q222" s="10"/>
      <c r="R222" s="10"/>
      <c r="S222" s="73"/>
      <c r="T222" s="73"/>
      <c r="U222" s="73"/>
      <c r="V222" s="73"/>
      <c r="W222" s="73"/>
      <c r="X222" s="73"/>
      <c r="Y222" s="73"/>
      <c r="Z222" s="73"/>
      <c r="AA222" s="73"/>
      <c r="AB222" s="73"/>
    </row>
    <row r="223" spans="1:28" ht="12.75" customHeight="1" x14ac:dyDescent="0.3">
      <c r="A223" s="70"/>
      <c r="B223" s="71"/>
      <c r="C223" s="71"/>
      <c r="D223" s="72"/>
      <c r="E223" s="72"/>
      <c r="F223" s="72"/>
      <c r="G223" s="72"/>
      <c r="H223" s="72"/>
      <c r="I223" s="72"/>
      <c r="J223" s="72"/>
      <c r="K223" s="72"/>
      <c r="L223" s="72"/>
      <c r="M223" s="72"/>
      <c r="N223" s="10"/>
      <c r="O223" s="10"/>
      <c r="P223" s="10"/>
      <c r="Q223" s="10"/>
      <c r="R223" s="10"/>
      <c r="S223" s="73"/>
      <c r="T223" s="73"/>
      <c r="U223" s="73"/>
      <c r="V223" s="73"/>
      <c r="W223" s="73"/>
      <c r="X223" s="73"/>
      <c r="Y223" s="73"/>
      <c r="Z223" s="73"/>
      <c r="AA223" s="73"/>
      <c r="AB223" s="73"/>
    </row>
    <row r="224" spans="1:28" ht="12.75" customHeight="1" x14ac:dyDescent="0.3">
      <c r="A224" s="70"/>
      <c r="B224" s="71"/>
      <c r="C224" s="71"/>
      <c r="D224" s="72"/>
      <c r="E224" s="72"/>
      <c r="F224" s="72"/>
      <c r="G224" s="72"/>
      <c r="H224" s="72"/>
      <c r="I224" s="72"/>
      <c r="J224" s="72"/>
      <c r="K224" s="72"/>
      <c r="L224" s="72"/>
      <c r="M224" s="72"/>
      <c r="N224" s="10"/>
      <c r="O224" s="10"/>
      <c r="P224" s="10"/>
      <c r="Q224" s="10"/>
      <c r="R224" s="10"/>
      <c r="S224" s="73"/>
      <c r="T224" s="73"/>
      <c r="U224" s="73"/>
      <c r="V224" s="73"/>
      <c r="W224" s="73"/>
      <c r="X224" s="73"/>
      <c r="Y224" s="73"/>
      <c r="Z224" s="73"/>
      <c r="AA224" s="73"/>
      <c r="AB224" s="73"/>
    </row>
    <row r="225" spans="1:28" ht="12.75" customHeight="1" x14ac:dyDescent="0.3">
      <c r="A225" s="70"/>
      <c r="B225" s="71"/>
      <c r="C225" s="71"/>
      <c r="D225" s="72"/>
      <c r="E225" s="72"/>
      <c r="F225" s="72"/>
      <c r="G225" s="72"/>
      <c r="H225" s="72"/>
      <c r="I225" s="72"/>
      <c r="J225" s="72"/>
      <c r="K225" s="72"/>
      <c r="L225" s="72"/>
      <c r="M225" s="72"/>
      <c r="N225" s="10"/>
      <c r="O225" s="10"/>
      <c r="P225" s="10"/>
      <c r="Q225" s="10"/>
      <c r="R225" s="10"/>
      <c r="S225" s="73"/>
      <c r="T225" s="73"/>
      <c r="U225" s="73"/>
      <c r="V225" s="73"/>
      <c r="W225" s="73"/>
      <c r="X225" s="73"/>
      <c r="Y225" s="73"/>
      <c r="Z225" s="73"/>
      <c r="AA225" s="73"/>
      <c r="AB225" s="73"/>
    </row>
    <row r="226" spans="1:28" ht="12.75" customHeight="1" x14ac:dyDescent="0.3">
      <c r="A226" s="70"/>
      <c r="B226" s="71"/>
      <c r="C226" s="71"/>
      <c r="D226" s="72"/>
      <c r="E226" s="72"/>
      <c r="F226" s="72"/>
      <c r="G226" s="72"/>
      <c r="H226" s="72"/>
      <c r="I226" s="72"/>
      <c r="J226" s="72"/>
      <c r="K226" s="72"/>
      <c r="L226" s="72"/>
      <c r="M226" s="72"/>
      <c r="N226" s="10"/>
      <c r="O226" s="10"/>
      <c r="P226" s="10"/>
      <c r="Q226" s="10"/>
      <c r="R226" s="10"/>
      <c r="S226" s="73"/>
      <c r="T226" s="73"/>
      <c r="U226" s="73"/>
      <c r="V226" s="73"/>
      <c r="W226" s="73"/>
      <c r="X226" s="73"/>
      <c r="Y226" s="73"/>
      <c r="Z226" s="73"/>
      <c r="AA226" s="73"/>
      <c r="AB226" s="73"/>
    </row>
    <row r="227" spans="1:28" ht="12.75" customHeight="1" x14ac:dyDescent="0.3">
      <c r="A227" s="70"/>
      <c r="B227" s="71"/>
      <c r="C227" s="71"/>
      <c r="D227" s="72"/>
      <c r="E227" s="72"/>
      <c r="F227" s="72"/>
      <c r="G227" s="72"/>
      <c r="H227" s="72"/>
      <c r="I227" s="72"/>
      <c r="J227" s="72"/>
      <c r="K227" s="72"/>
      <c r="L227" s="72"/>
      <c r="M227" s="72"/>
      <c r="N227" s="10"/>
      <c r="O227" s="10"/>
      <c r="P227" s="10"/>
      <c r="Q227" s="10"/>
      <c r="R227" s="10"/>
      <c r="S227" s="73"/>
      <c r="T227" s="73"/>
      <c r="U227" s="73"/>
      <c r="V227" s="73"/>
      <c r="W227" s="73"/>
      <c r="X227" s="73"/>
      <c r="Y227" s="73"/>
      <c r="Z227" s="73"/>
      <c r="AA227" s="73"/>
      <c r="AB227" s="73"/>
    </row>
    <row r="228" spans="1:28" ht="12.75" customHeight="1" x14ac:dyDescent="0.3">
      <c r="A228" s="70"/>
      <c r="B228" s="71"/>
      <c r="C228" s="71"/>
      <c r="D228" s="72"/>
      <c r="E228" s="72"/>
      <c r="F228" s="72"/>
      <c r="G228" s="72"/>
      <c r="H228" s="72"/>
      <c r="I228" s="72"/>
      <c r="J228" s="72"/>
      <c r="K228" s="72"/>
      <c r="L228" s="72"/>
      <c r="M228" s="72"/>
      <c r="N228" s="10"/>
      <c r="O228" s="10"/>
      <c r="P228" s="10"/>
      <c r="Q228" s="10"/>
      <c r="R228" s="10"/>
      <c r="S228" s="73"/>
      <c r="T228" s="73"/>
      <c r="U228" s="73"/>
      <c r="V228" s="73"/>
      <c r="W228" s="73"/>
      <c r="X228" s="73"/>
      <c r="Y228" s="73"/>
      <c r="Z228" s="73"/>
      <c r="AA228" s="73"/>
      <c r="AB228" s="73"/>
    </row>
    <row r="229" spans="1:28" ht="12.75" customHeight="1" x14ac:dyDescent="0.3">
      <c r="A229" s="70"/>
      <c r="B229" s="71"/>
      <c r="C229" s="71"/>
      <c r="D229" s="72"/>
      <c r="E229" s="72"/>
      <c r="F229" s="72"/>
      <c r="G229" s="72"/>
      <c r="H229" s="72"/>
      <c r="I229" s="72"/>
      <c r="J229" s="72"/>
      <c r="K229" s="72"/>
      <c r="L229" s="72"/>
      <c r="M229" s="72"/>
      <c r="N229" s="10"/>
      <c r="O229" s="10"/>
      <c r="P229" s="10"/>
      <c r="Q229" s="10"/>
      <c r="R229" s="10"/>
      <c r="S229" s="73"/>
      <c r="T229" s="73"/>
      <c r="U229" s="73"/>
      <c r="V229" s="73"/>
      <c r="W229" s="73"/>
      <c r="X229" s="73"/>
      <c r="Y229" s="73"/>
      <c r="Z229" s="73"/>
      <c r="AA229" s="73"/>
      <c r="AB229" s="73"/>
    </row>
    <row r="230" spans="1:28" ht="12.75" customHeight="1" x14ac:dyDescent="0.3">
      <c r="A230" s="70"/>
      <c r="B230" s="71"/>
      <c r="C230" s="71"/>
      <c r="D230" s="72"/>
      <c r="E230" s="72"/>
      <c r="F230" s="72"/>
      <c r="G230" s="72"/>
      <c r="H230" s="72"/>
      <c r="I230" s="72"/>
      <c r="J230" s="72"/>
      <c r="K230" s="72"/>
      <c r="L230" s="72"/>
      <c r="M230" s="72"/>
      <c r="N230" s="10"/>
      <c r="O230" s="10"/>
      <c r="P230" s="10"/>
      <c r="Q230" s="10"/>
      <c r="R230" s="10"/>
      <c r="S230" s="73"/>
      <c r="T230" s="73"/>
      <c r="U230" s="73"/>
      <c r="V230" s="73"/>
      <c r="W230" s="73"/>
      <c r="X230" s="73"/>
      <c r="Y230" s="73"/>
      <c r="Z230" s="73"/>
      <c r="AA230" s="73"/>
      <c r="AB230" s="73"/>
    </row>
    <row r="231" spans="1:28" ht="12.75" customHeight="1" x14ac:dyDescent="0.3">
      <c r="A231" s="70"/>
      <c r="B231" s="71"/>
      <c r="C231" s="71"/>
      <c r="D231" s="72"/>
      <c r="E231" s="72"/>
      <c r="F231" s="72"/>
      <c r="G231" s="72"/>
      <c r="H231" s="72"/>
      <c r="I231" s="72"/>
      <c r="J231" s="72"/>
      <c r="K231" s="72"/>
      <c r="L231" s="72"/>
      <c r="M231" s="72"/>
      <c r="N231" s="10"/>
      <c r="O231" s="10"/>
      <c r="P231" s="10"/>
      <c r="Q231" s="10"/>
      <c r="R231" s="10"/>
      <c r="S231" s="73"/>
      <c r="T231" s="73"/>
      <c r="U231" s="73"/>
      <c r="V231" s="73"/>
      <c r="W231" s="73"/>
      <c r="X231" s="73"/>
      <c r="Y231" s="73"/>
      <c r="Z231" s="73"/>
      <c r="AA231" s="73"/>
      <c r="AB231" s="73"/>
    </row>
    <row r="232" spans="1:28" ht="12.75" customHeight="1" x14ac:dyDescent="0.3">
      <c r="A232" s="70"/>
      <c r="B232" s="71"/>
      <c r="C232" s="71"/>
      <c r="D232" s="72"/>
      <c r="E232" s="72"/>
      <c r="F232" s="72"/>
      <c r="G232" s="72"/>
      <c r="H232" s="72"/>
      <c r="I232" s="72"/>
      <c r="J232" s="72"/>
      <c r="K232" s="72"/>
      <c r="L232" s="72"/>
      <c r="M232" s="72"/>
      <c r="N232" s="10"/>
      <c r="O232" s="10"/>
      <c r="P232" s="10"/>
      <c r="Q232" s="10"/>
      <c r="R232" s="10"/>
      <c r="S232" s="73"/>
      <c r="T232" s="73"/>
      <c r="U232" s="73"/>
      <c r="V232" s="73"/>
      <c r="W232" s="73"/>
      <c r="X232" s="73"/>
      <c r="Y232" s="73"/>
      <c r="Z232" s="73"/>
      <c r="AA232" s="73"/>
      <c r="AB232" s="73"/>
    </row>
    <row r="233" spans="1:28" ht="12.75" customHeight="1" x14ac:dyDescent="0.3">
      <c r="A233" s="70"/>
      <c r="B233" s="71"/>
      <c r="C233" s="71"/>
      <c r="D233" s="72"/>
      <c r="E233" s="72"/>
      <c r="F233" s="72"/>
      <c r="G233" s="72"/>
      <c r="H233" s="72"/>
      <c r="I233" s="72"/>
      <c r="J233" s="72"/>
      <c r="K233" s="72"/>
      <c r="L233" s="72"/>
      <c r="M233" s="72"/>
      <c r="N233" s="10"/>
      <c r="O233" s="10"/>
      <c r="P233" s="10"/>
      <c r="Q233" s="10"/>
      <c r="R233" s="10"/>
      <c r="S233" s="73"/>
      <c r="T233" s="73"/>
      <c r="U233" s="73"/>
      <c r="V233" s="73"/>
      <c r="W233" s="73"/>
      <c r="X233" s="73"/>
      <c r="Y233" s="73"/>
      <c r="Z233" s="73"/>
      <c r="AA233" s="73"/>
      <c r="AB233" s="73"/>
    </row>
    <row r="234" spans="1:28" ht="12.75" customHeight="1" x14ac:dyDescent="0.3">
      <c r="A234" s="70"/>
      <c r="B234" s="71"/>
      <c r="C234" s="71"/>
      <c r="D234" s="72"/>
      <c r="E234" s="72"/>
      <c r="F234" s="72"/>
      <c r="G234" s="72"/>
      <c r="H234" s="72"/>
      <c r="I234" s="72"/>
      <c r="J234" s="72"/>
      <c r="K234" s="72"/>
      <c r="L234" s="72"/>
      <c r="M234" s="72"/>
      <c r="N234" s="10"/>
      <c r="O234" s="10"/>
      <c r="P234" s="10"/>
      <c r="Q234" s="10"/>
      <c r="R234" s="10"/>
      <c r="S234" s="73"/>
      <c r="T234" s="73"/>
      <c r="U234" s="73"/>
      <c r="V234" s="73"/>
      <c r="W234" s="73"/>
      <c r="X234" s="73"/>
      <c r="Y234" s="73"/>
      <c r="Z234" s="73"/>
      <c r="AA234" s="73"/>
      <c r="AB234" s="73"/>
    </row>
    <row r="235" spans="1:28" ht="12.75" customHeight="1" x14ac:dyDescent="0.3">
      <c r="A235" s="70"/>
      <c r="B235" s="71"/>
      <c r="C235" s="71"/>
      <c r="D235" s="72"/>
      <c r="E235" s="72"/>
      <c r="F235" s="72"/>
      <c r="G235" s="72"/>
      <c r="H235" s="72"/>
      <c r="I235" s="72"/>
      <c r="J235" s="72"/>
      <c r="K235" s="72"/>
      <c r="L235" s="72"/>
      <c r="M235" s="72"/>
      <c r="N235" s="10"/>
      <c r="O235" s="10"/>
      <c r="P235" s="10"/>
      <c r="Q235" s="10"/>
      <c r="R235" s="10"/>
      <c r="S235" s="73"/>
      <c r="T235" s="73"/>
      <c r="U235" s="73"/>
      <c r="V235" s="73"/>
      <c r="W235" s="73"/>
      <c r="X235" s="73"/>
      <c r="Y235" s="73"/>
      <c r="Z235" s="73"/>
      <c r="AA235" s="73"/>
      <c r="AB235" s="73"/>
    </row>
    <row r="236" spans="1:28" ht="12.75" customHeight="1" x14ac:dyDescent="0.3">
      <c r="A236" s="70"/>
      <c r="B236" s="71"/>
      <c r="C236" s="71"/>
      <c r="D236" s="72"/>
      <c r="E236" s="72"/>
      <c r="F236" s="72"/>
      <c r="G236" s="72"/>
      <c r="H236" s="72"/>
      <c r="I236" s="72"/>
      <c r="J236" s="72"/>
      <c r="K236" s="72"/>
      <c r="L236" s="72"/>
      <c r="M236" s="72"/>
      <c r="N236" s="10"/>
      <c r="O236" s="10"/>
      <c r="P236" s="10"/>
      <c r="Q236" s="10"/>
      <c r="R236" s="10"/>
      <c r="S236" s="73"/>
      <c r="T236" s="73"/>
      <c r="U236" s="73"/>
      <c r="V236" s="73"/>
      <c r="W236" s="73"/>
      <c r="X236" s="73"/>
      <c r="Y236" s="73"/>
      <c r="Z236" s="73"/>
      <c r="AA236" s="73"/>
      <c r="AB236" s="73"/>
    </row>
    <row r="237" spans="1:28" ht="12.75" customHeight="1" x14ac:dyDescent="0.3">
      <c r="A237" s="70"/>
      <c r="B237" s="71"/>
      <c r="C237" s="71"/>
      <c r="D237" s="72"/>
      <c r="E237" s="72"/>
      <c r="F237" s="72"/>
      <c r="G237" s="72"/>
      <c r="H237" s="72"/>
      <c r="I237" s="72"/>
      <c r="J237" s="72"/>
      <c r="K237" s="72"/>
      <c r="L237" s="72"/>
      <c r="M237" s="72"/>
      <c r="N237" s="10"/>
      <c r="O237" s="10"/>
      <c r="P237" s="10"/>
      <c r="Q237" s="10"/>
      <c r="R237" s="10"/>
      <c r="S237" s="73"/>
      <c r="T237" s="73"/>
      <c r="U237" s="73"/>
      <c r="V237" s="73"/>
      <c r="W237" s="73"/>
      <c r="X237" s="73"/>
      <c r="Y237" s="73"/>
      <c r="Z237" s="73"/>
      <c r="AA237" s="73"/>
      <c r="AB237" s="73"/>
    </row>
    <row r="238" spans="1:28" ht="12.75" customHeight="1" x14ac:dyDescent="0.3">
      <c r="A238" s="70"/>
      <c r="B238" s="71"/>
      <c r="C238" s="71"/>
      <c r="D238" s="72"/>
      <c r="E238" s="72"/>
      <c r="F238" s="72"/>
      <c r="G238" s="72"/>
      <c r="H238" s="72"/>
      <c r="I238" s="72"/>
      <c r="J238" s="72"/>
      <c r="K238" s="72"/>
      <c r="L238" s="72"/>
      <c r="M238" s="72"/>
      <c r="N238" s="10"/>
      <c r="O238" s="10"/>
      <c r="P238" s="10"/>
      <c r="Q238" s="10"/>
      <c r="R238" s="10"/>
      <c r="S238" s="73"/>
      <c r="T238" s="73"/>
      <c r="U238" s="73"/>
      <c r="V238" s="73"/>
      <c r="W238" s="73"/>
      <c r="X238" s="73"/>
      <c r="Y238" s="73"/>
      <c r="Z238" s="73"/>
      <c r="AA238" s="73"/>
      <c r="AB238" s="73"/>
    </row>
    <row r="239" spans="1:28" ht="12.75" customHeight="1" x14ac:dyDescent="0.3">
      <c r="A239" s="70"/>
      <c r="B239" s="71"/>
      <c r="C239" s="71"/>
      <c r="D239" s="72"/>
      <c r="E239" s="72"/>
      <c r="F239" s="72"/>
      <c r="G239" s="72"/>
      <c r="H239" s="72"/>
      <c r="I239" s="72"/>
      <c r="J239" s="72"/>
      <c r="K239" s="72"/>
      <c r="L239" s="72"/>
      <c r="M239" s="72"/>
      <c r="N239" s="10"/>
      <c r="O239" s="10"/>
      <c r="P239" s="10"/>
      <c r="Q239" s="10"/>
      <c r="R239" s="10"/>
      <c r="S239" s="73"/>
      <c r="T239" s="73"/>
      <c r="U239" s="73"/>
      <c r="V239" s="73"/>
      <c r="W239" s="73"/>
      <c r="X239" s="73"/>
      <c r="Y239" s="73"/>
      <c r="Z239" s="73"/>
      <c r="AA239" s="73"/>
      <c r="AB239" s="73"/>
    </row>
    <row r="240" spans="1:28" ht="12.75" customHeight="1" x14ac:dyDescent="0.3">
      <c r="A240" s="70"/>
      <c r="B240" s="71"/>
      <c r="C240" s="71"/>
      <c r="D240" s="72"/>
      <c r="E240" s="72"/>
      <c r="F240" s="72"/>
      <c r="G240" s="72"/>
      <c r="H240" s="72"/>
      <c r="I240" s="72"/>
      <c r="J240" s="72"/>
      <c r="K240" s="72"/>
      <c r="L240" s="72"/>
      <c r="M240" s="72"/>
      <c r="N240" s="10"/>
      <c r="O240" s="10"/>
      <c r="P240" s="10"/>
      <c r="Q240" s="10"/>
      <c r="R240" s="10"/>
      <c r="S240" s="73"/>
      <c r="T240" s="73"/>
      <c r="U240" s="73"/>
      <c r="V240" s="73"/>
      <c r="W240" s="73"/>
      <c r="X240" s="73"/>
      <c r="Y240" s="73"/>
      <c r="Z240" s="73"/>
      <c r="AA240" s="73"/>
      <c r="AB240" s="73"/>
    </row>
    <row r="241" spans="1:28" ht="12.75" customHeight="1" x14ac:dyDescent="0.3">
      <c r="A241" s="70"/>
      <c r="B241" s="71"/>
      <c r="C241" s="71"/>
      <c r="D241" s="72"/>
      <c r="E241" s="72"/>
      <c r="F241" s="72"/>
      <c r="G241" s="72"/>
      <c r="H241" s="72"/>
      <c r="I241" s="72"/>
      <c r="J241" s="72"/>
      <c r="K241" s="72"/>
      <c r="L241" s="72"/>
      <c r="M241" s="72"/>
      <c r="N241" s="10"/>
      <c r="O241" s="10"/>
      <c r="P241" s="10"/>
      <c r="Q241" s="10"/>
      <c r="R241" s="10"/>
      <c r="S241" s="73"/>
      <c r="T241" s="73"/>
      <c r="U241" s="73"/>
      <c r="V241" s="73"/>
      <c r="W241" s="73"/>
      <c r="X241" s="73"/>
      <c r="Y241" s="73"/>
      <c r="Z241" s="73"/>
      <c r="AA241" s="73"/>
      <c r="AB241" s="73"/>
    </row>
    <row r="242" spans="1:28" ht="12.75" customHeight="1" x14ac:dyDescent="0.3">
      <c r="A242" s="5"/>
      <c r="B242" s="6"/>
      <c r="C242" s="6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6"/>
      <c r="O242" s="7"/>
      <c r="P242" s="10"/>
      <c r="Q242" s="7"/>
      <c r="R242" s="6"/>
      <c r="S242" s="7"/>
      <c r="T242" s="7"/>
      <c r="U242" s="7"/>
      <c r="V242" s="7"/>
      <c r="W242" s="7"/>
      <c r="X242" s="7"/>
      <c r="Y242" s="7"/>
      <c r="Z242" s="7"/>
      <c r="AA242" s="7"/>
      <c r="AB242" s="7"/>
    </row>
    <row r="243" spans="1:28" ht="12.75" customHeight="1" x14ac:dyDescent="0.3">
      <c r="A243" s="5"/>
      <c r="B243" s="6"/>
      <c r="C243" s="6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6"/>
      <c r="O243" s="7"/>
      <c r="P243" s="10"/>
      <c r="Q243" s="7"/>
      <c r="R243" s="6"/>
      <c r="S243" s="7"/>
      <c r="T243" s="7"/>
      <c r="U243" s="7"/>
      <c r="V243" s="7"/>
      <c r="W243" s="7"/>
      <c r="X243" s="7"/>
      <c r="Y243" s="7"/>
      <c r="Z243" s="7"/>
      <c r="AA243" s="7"/>
      <c r="AB243" s="7"/>
    </row>
    <row r="244" spans="1:28" ht="12.75" customHeight="1" x14ac:dyDescent="0.3">
      <c r="A244" s="5"/>
      <c r="B244" s="6"/>
      <c r="C244" s="6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6"/>
      <c r="O244" s="7"/>
      <c r="P244" s="10"/>
      <c r="Q244" s="7"/>
      <c r="R244" s="6"/>
      <c r="S244" s="7"/>
      <c r="T244" s="7"/>
      <c r="U244" s="7"/>
      <c r="V244" s="7"/>
      <c r="W244" s="7"/>
      <c r="X244" s="7"/>
      <c r="Y244" s="7"/>
      <c r="Z244" s="7"/>
      <c r="AA244" s="7"/>
      <c r="AB244" s="7"/>
    </row>
    <row r="245" spans="1:28" ht="12.75" customHeight="1" x14ac:dyDescent="0.3">
      <c r="A245" s="5"/>
      <c r="B245" s="6"/>
      <c r="C245" s="6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6"/>
      <c r="O245" s="7"/>
      <c r="P245" s="10"/>
      <c r="Q245" s="7"/>
      <c r="R245" s="6"/>
      <c r="S245" s="7"/>
      <c r="T245" s="7"/>
      <c r="U245" s="7"/>
      <c r="V245" s="7"/>
      <c r="W245" s="7"/>
      <c r="X245" s="7"/>
      <c r="Y245" s="7"/>
      <c r="Z245" s="7"/>
      <c r="AA245" s="7"/>
      <c r="AB245" s="7"/>
    </row>
    <row r="246" spans="1:28" ht="12.75" customHeight="1" x14ac:dyDescent="0.3">
      <c r="A246" s="5"/>
      <c r="B246" s="6"/>
      <c r="C246" s="6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6"/>
      <c r="O246" s="7"/>
      <c r="P246" s="10"/>
      <c r="Q246" s="7"/>
      <c r="R246" s="6"/>
      <c r="S246" s="7"/>
      <c r="T246" s="7"/>
      <c r="U246" s="7"/>
      <c r="V246" s="7"/>
      <c r="W246" s="7"/>
      <c r="X246" s="7"/>
      <c r="Y246" s="7"/>
      <c r="Z246" s="7"/>
      <c r="AA246" s="7"/>
      <c r="AB246" s="7"/>
    </row>
    <row r="247" spans="1:28" ht="12.75" customHeight="1" x14ac:dyDescent="0.3">
      <c r="A247" s="5"/>
      <c r="B247" s="6"/>
      <c r="C247" s="6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6"/>
      <c r="O247" s="7"/>
      <c r="P247" s="10"/>
      <c r="Q247" s="7"/>
      <c r="R247" s="6"/>
      <c r="S247" s="7"/>
      <c r="T247" s="7"/>
      <c r="U247" s="7"/>
      <c r="V247" s="7"/>
      <c r="W247" s="7"/>
      <c r="X247" s="7"/>
      <c r="Y247" s="7"/>
      <c r="Z247" s="7"/>
      <c r="AA247" s="7"/>
      <c r="AB247" s="7"/>
    </row>
    <row r="248" spans="1:28" ht="12.75" customHeight="1" x14ac:dyDescent="0.3">
      <c r="A248" s="5"/>
      <c r="B248" s="6"/>
      <c r="C248" s="6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6"/>
      <c r="O248" s="7"/>
      <c r="P248" s="10"/>
      <c r="Q248" s="7"/>
      <c r="R248" s="6"/>
      <c r="S248" s="7"/>
      <c r="T248" s="7"/>
      <c r="U248" s="7"/>
      <c r="V248" s="7"/>
      <c r="W248" s="7"/>
      <c r="X248" s="7"/>
      <c r="Y248" s="7"/>
      <c r="Z248" s="7"/>
      <c r="AA248" s="7"/>
      <c r="AB248" s="7"/>
    </row>
    <row r="249" spans="1:28" ht="12.75" customHeight="1" x14ac:dyDescent="0.3">
      <c r="A249" s="5"/>
      <c r="B249" s="6"/>
      <c r="C249" s="6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6"/>
      <c r="O249" s="7"/>
      <c r="P249" s="10"/>
      <c r="Q249" s="7"/>
      <c r="R249" s="6"/>
      <c r="S249" s="7"/>
      <c r="T249" s="7"/>
      <c r="U249" s="7"/>
      <c r="V249" s="7"/>
      <c r="W249" s="7"/>
      <c r="X249" s="7"/>
      <c r="Y249" s="7"/>
      <c r="Z249" s="7"/>
      <c r="AA249" s="7"/>
      <c r="AB249" s="7"/>
    </row>
    <row r="250" spans="1:28" ht="12.75" customHeight="1" x14ac:dyDescent="0.3">
      <c r="A250" s="5"/>
      <c r="B250" s="6"/>
      <c r="C250" s="6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6"/>
      <c r="O250" s="7"/>
      <c r="P250" s="10"/>
      <c r="Q250" s="7"/>
      <c r="R250" s="6"/>
      <c r="S250" s="7"/>
      <c r="T250" s="7"/>
      <c r="U250" s="7"/>
      <c r="V250" s="7"/>
      <c r="W250" s="7"/>
      <c r="X250" s="7"/>
      <c r="Y250" s="7"/>
      <c r="Z250" s="7"/>
      <c r="AA250" s="7"/>
      <c r="AB250" s="7"/>
    </row>
    <row r="251" spans="1:28" ht="12.75" customHeight="1" x14ac:dyDescent="0.3">
      <c r="A251" s="5"/>
      <c r="B251" s="6"/>
      <c r="C251" s="6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6"/>
      <c r="O251" s="7"/>
      <c r="P251" s="10"/>
      <c r="Q251" s="7"/>
      <c r="R251" s="6"/>
      <c r="S251" s="7"/>
      <c r="T251" s="7"/>
      <c r="U251" s="7"/>
      <c r="V251" s="7"/>
      <c r="W251" s="7"/>
      <c r="X251" s="7"/>
      <c r="Y251" s="7"/>
      <c r="Z251" s="7"/>
      <c r="AA251" s="7"/>
      <c r="AB251" s="7"/>
    </row>
    <row r="252" spans="1:28" ht="12.75" customHeight="1" x14ac:dyDescent="0.3">
      <c r="A252" s="5"/>
      <c r="B252" s="6"/>
      <c r="C252" s="6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6"/>
      <c r="O252" s="7"/>
      <c r="P252" s="10"/>
      <c r="Q252" s="7"/>
      <c r="R252" s="6"/>
      <c r="S252" s="7"/>
      <c r="T252" s="7"/>
      <c r="U252" s="7"/>
      <c r="V252" s="7"/>
      <c r="W252" s="7"/>
      <c r="X252" s="7"/>
      <c r="Y252" s="7"/>
      <c r="Z252" s="7"/>
      <c r="AA252" s="7"/>
      <c r="AB252" s="7"/>
    </row>
    <row r="253" spans="1:28" ht="12.75" customHeight="1" x14ac:dyDescent="0.3">
      <c r="A253" s="5"/>
      <c r="B253" s="6"/>
      <c r="C253" s="6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6"/>
      <c r="O253" s="7"/>
      <c r="P253" s="10"/>
      <c r="Q253" s="7"/>
      <c r="R253" s="6"/>
      <c r="S253" s="7"/>
      <c r="T253" s="7"/>
      <c r="U253" s="7"/>
      <c r="V253" s="7"/>
      <c r="W253" s="7"/>
      <c r="X253" s="7"/>
      <c r="Y253" s="7"/>
      <c r="Z253" s="7"/>
      <c r="AA253" s="7"/>
      <c r="AB253" s="7"/>
    </row>
    <row r="254" spans="1:28" ht="12.75" customHeight="1" x14ac:dyDescent="0.3">
      <c r="A254" s="5"/>
      <c r="B254" s="6"/>
      <c r="C254" s="6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6"/>
      <c r="O254" s="7"/>
      <c r="P254" s="10"/>
      <c r="Q254" s="7"/>
      <c r="R254" s="6"/>
      <c r="S254" s="7"/>
      <c r="T254" s="7"/>
      <c r="U254" s="7"/>
      <c r="V254" s="7"/>
      <c r="W254" s="7"/>
      <c r="X254" s="7"/>
      <c r="Y254" s="7"/>
      <c r="Z254" s="7"/>
      <c r="AA254" s="7"/>
      <c r="AB254" s="7"/>
    </row>
    <row r="255" spans="1:28" ht="12.75" customHeight="1" x14ac:dyDescent="0.3">
      <c r="A255" s="5"/>
      <c r="B255" s="6"/>
      <c r="C255" s="6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6"/>
      <c r="O255" s="7"/>
      <c r="P255" s="10"/>
      <c r="Q255" s="7"/>
      <c r="R255" s="6"/>
      <c r="S255" s="7"/>
      <c r="T255" s="7"/>
      <c r="U255" s="7"/>
      <c r="V255" s="7"/>
      <c r="W255" s="7"/>
      <c r="X255" s="7"/>
      <c r="Y255" s="7"/>
      <c r="Z255" s="7"/>
      <c r="AA255" s="7"/>
      <c r="AB255" s="7"/>
    </row>
    <row r="256" spans="1:28" ht="12.75" customHeight="1" x14ac:dyDescent="0.3">
      <c r="A256" s="5"/>
      <c r="B256" s="6"/>
      <c r="C256" s="6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6"/>
      <c r="O256" s="7"/>
      <c r="P256" s="10"/>
      <c r="Q256" s="7"/>
      <c r="R256" s="6"/>
      <c r="S256" s="7"/>
      <c r="T256" s="7"/>
      <c r="U256" s="7"/>
      <c r="V256" s="7"/>
      <c r="W256" s="7"/>
      <c r="X256" s="7"/>
      <c r="Y256" s="7"/>
      <c r="Z256" s="7"/>
      <c r="AA256" s="7"/>
      <c r="AB256" s="7"/>
    </row>
    <row r="257" spans="1:28" ht="12.75" customHeight="1" x14ac:dyDescent="0.3">
      <c r="A257" s="5"/>
      <c r="B257" s="6"/>
      <c r="C257" s="6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6"/>
      <c r="O257" s="7"/>
      <c r="P257" s="10"/>
      <c r="Q257" s="7"/>
      <c r="R257" s="6"/>
      <c r="S257" s="7"/>
      <c r="T257" s="7"/>
      <c r="U257" s="7"/>
      <c r="V257" s="7"/>
      <c r="W257" s="7"/>
      <c r="X257" s="7"/>
      <c r="Y257" s="7"/>
      <c r="Z257" s="7"/>
      <c r="AA257" s="7"/>
      <c r="AB257" s="7"/>
    </row>
    <row r="258" spans="1:28" ht="12.75" customHeight="1" x14ac:dyDescent="0.3">
      <c r="A258" s="5"/>
      <c r="B258" s="6"/>
      <c r="C258" s="6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6"/>
      <c r="O258" s="7"/>
      <c r="P258" s="10"/>
      <c r="Q258" s="7"/>
      <c r="R258" s="6"/>
      <c r="S258" s="7"/>
      <c r="T258" s="7"/>
      <c r="U258" s="7"/>
      <c r="V258" s="7"/>
      <c r="W258" s="7"/>
      <c r="X258" s="7"/>
      <c r="Y258" s="7"/>
      <c r="Z258" s="7"/>
      <c r="AA258" s="7"/>
      <c r="AB258" s="7"/>
    </row>
    <row r="259" spans="1:28" ht="12.75" customHeight="1" x14ac:dyDescent="0.3">
      <c r="A259" s="5"/>
      <c r="B259" s="6"/>
      <c r="C259" s="6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6"/>
      <c r="O259" s="7"/>
      <c r="P259" s="10"/>
      <c r="Q259" s="7"/>
      <c r="R259" s="6"/>
      <c r="S259" s="7"/>
      <c r="T259" s="7"/>
      <c r="U259" s="7"/>
      <c r="V259" s="7"/>
      <c r="W259" s="7"/>
      <c r="X259" s="7"/>
      <c r="Y259" s="7"/>
      <c r="Z259" s="7"/>
      <c r="AA259" s="7"/>
      <c r="AB259" s="7"/>
    </row>
    <row r="260" spans="1:28" ht="12.75" customHeight="1" x14ac:dyDescent="0.3">
      <c r="A260" s="5"/>
      <c r="B260" s="6"/>
      <c r="C260" s="6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6"/>
      <c r="O260" s="7"/>
      <c r="P260" s="10"/>
      <c r="Q260" s="7"/>
      <c r="R260" s="6"/>
      <c r="S260" s="7"/>
      <c r="T260" s="7"/>
      <c r="U260" s="7"/>
      <c r="V260" s="7"/>
      <c r="W260" s="7"/>
      <c r="X260" s="7"/>
      <c r="Y260" s="7"/>
      <c r="Z260" s="7"/>
      <c r="AA260" s="7"/>
      <c r="AB260" s="7"/>
    </row>
    <row r="261" spans="1:28" ht="12.75" customHeight="1" x14ac:dyDescent="0.3">
      <c r="A261" s="5"/>
      <c r="B261" s="6"/>
      <c r="C261" s="6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6"/>
      <c r="O261" s="7"/>
      <c r="P261" s="10"/>
      <c r="Q261" s="7"/>
      <c r="R261" s="6"/>
      <c r="S261" s="7"/>
      <c r="T261" s="7"/>
      <c r="U261" s="7"/>
      <c r="V261" s="7"/>
      <c r="W261" s="7"/>
      <c r="X261" s="7"/>
      <c r="Y261" s="7"/>
      <c r="Z261" s="7"/>
      <c r="AA261" s="7"/>
      <c r="AB261" s="7"/>
    </row>
    <row r="262" spans="1:28" ht="12.75" customHeight="1" x14ac:dyDescent="0.3">
      <c r="A262" s="5"/>
      <c r="B262" s="6"/>
      <c r="C262" s="6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6"/>
      <c r="O262" s="7"/>
      <c r="P262" s="10"/>
      <c r="Q262" s="7"/>
      <c r="R262" s="6"/>
      <c r="S262" s="7"/>
      <c r="T262" s="7"/>
      <c r="U262" s="7"/>
      <c r="V262" s="7"/>
      <c r="W262" s="7"/>
      <c r="X262" s="7"/>
      <c r="Y262" s="7"/>
      <c r="Z262" s="7"/>
      <c r="AA262" s="7"/>
      <c r="AB262" s="7"/>
    </row>
    <row r="263" spans="1:28" ht="12.75" customHeight="1" x14ac:dyDescent="0.3">
      <c r="A263" s="5"/>
      <c r="B263" s="6"/>
      <c r="C263" s="6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6"/>
      <c r="O263" s="7"/>
      <c r="P263" s="10"/>
      <c r="Q263" s="7"/>
      <c r="R263" s="6"/>
      <c r="S263" s="7"/>
      <c r="T263" s="7"/>
      <c r="U263" s="7"/>
      <c r="V263" s="7"/>
      <c r="W263" s="7"/>
      <c r="X263" s="7"/>
      <c r="Y263" s="7"/>
      <c r="Z263" s="7"/>
      <c r="AA263" s="7"/>
      <c r="AB263" s="7"/>
    </row>
    <row r="264" spans="1:28" ht="12.75" customHeight="1" x14ac:dyDescent="0.3">
      <c r="A264" s="5"/>
      <c r="B264" s="6"/>
      <c r="C264" s="6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6"/>
      <c r="O264" s="7"/>
      <c r="P264" s="10"/>
      <c r="Q264" s="7"/>
      <c r="R264" s="6"/>
      <c r="S264" s="7"/>
      <c r="T264" s="7"/>
      <c r="U264" s="7"/>
      <c r="V264" s="7"/>
      <c r="W264" s="7"/>
      <c r="X264" s="7"/>
      <c r="Y264" s="7"/>
      <c r="Z264" s="7"/>
      <c r="AA264" s="7"/>
      <c r="AB264" s="7"/>
    </row>
    <row r="265" spans="1:28" ht="12.75" customHeight="1" x14ac:dyDescent="0.3">
      <c r="A265" s="5"/>
      <c r="B265" s="6"/>
      <c r="C265" s="6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6"/>
      <c r="O265" s="7"/>
      <c r="P265" s="10"/>
      <c r="Q265" s="7"/>
      <c r="R265" s="6"/>
      <c r="S265" s="7"/>
      <c r="T265" s="7"/>
      <c r="U265" s="7"/>
      <c r="V265" s="7"/>
      <c r="W265" s="7"/>
      <c r="X265" s="7"/>
      <c r="Y265" s="7"/>
      <c r="Z265" s="7"/>
      <c r="AA265" s="7"/>
      <c r="AB265" s="7"/>
    </row>
    <row r="266" spans="1:28" ht="12.75" customHeight="1" x14ac:dyDescent="0.3">
      <c r="A266" s="5"/>
      <c r="B266" s="6"/>
      <c r="C266" s="6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6"/>
      <c r="O266" s="7"/>
      <c r="P266" s="10"/>
      <c r="Q266" s="7"/>
      <c r="R266" s="6"/>
      <c r="S266" s="7"/>
      <c r="T266" s="7"/>
      <c r="U266" s="7"/>
      <c r="V266" s="7"/>
      <c r="W266" s="7"/>
      <c r="X266" s="7"/>
      <c r="Y266" s="7"/>
      <c r="Z266" s="7"/>
      <c r="AA266" s="7"/>
      <c r="AB266" s="7"/>
    </row>
    <row r="267" spans="1:28" ht="12.75" customHeight="1" x14ac:dyDescent="0.3">
      <c r="A267" s="5"/>
      <c r="B267" s="6"/>
      <c r="C267" s="6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6"/>
      <c r="O267" s="7"/>
      <c r="P267" s="10"/>
      <c r="Q267" s="7"/>
      <c r="R267" s="6"/>
      <c r="S267" s="7"/>
      <c r="T267" s="7"/>
      <c r="U267" s="7"/>
      <c r="V267" s="7"/>
      <c r="W267" s="7"/>
      <c r="X267" s="7"/>
      <c r="Y267" s="7"/>
      <c r="Z267" s="7"/>
      <c r="AA267" s="7"/>
      <c r="AB267" s="7"/>
    </row>
    <row r="268" spans="1:28" ht="12.75" customHeight="1" x14ac:dyDescent="0.3">
      <c r="A268" s="5"/>
      <c r="B268" s="6"/>
      <c r="C268" s="6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6"/>
      <c r="O268" s="7"/>
      <c r="P268" s="10"/>
      <c r="Q268" s="7"/>
      <c r="R268" s="6"/>
      <c r="S268" s="7"/>
      <c r="T268" s="7"/>
      <c r="U268" s="7"/>
      <c r="V268" s="7"/>
      <c r="W268" s="7"/>
      <c r="X268" s="7"/>
      <c r="Y268" s="7"/>
      <c r="Z268" s="7"/>
      <c r="AA268" s="7"/>
      <c r="AB268" s="7"/>
    </row>
    <row r="269" spans="1:28" ht="12.75" customHeight="1" x14ac:dyDescent="0.3">
      <c r="A269" s="5"/>
      <c r="B269" s="6"/>
      <c r="C269" s="6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6"/>
      <c r="O269" s="7"/>
      <c r="P269" s="10"/>
      <c r="Q269" s="7"/>
      <c r="R269" s="6"/>
      <c r="S269" s="7"/>
      <c r="T269" s="7"/>
      <c r="U269" s="7"/>
      <c r="V269" s="7"/>
      <c r="W269" s="7"/>
      <c r="X269" s="7"/>
      <c r="Y269" s="7"/>
      <c r="Z269" s="7"/>
      <c r="AA269" s="7"/>
      <c r="AB269" s="7"/>
    </row>
    <row r="270" spans="1:28" ht="12.75" customHeight="1" x14ac:dyDescent="0.3">
      <c r="A270" s="5"/>
      <c r="B270" s="6"/>
      <c r="C270" s="6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6"/>
      <c r="O270" s="7"/>
      <c r="P270" s="10"/>
      <c r="Q270" s="7"/>
      <c r="R270" s="6"/>
      <c r="S270" s="7"/>
      <c r="T270" s="7"/>
      <c r="U270" s="7"/>
      <c r="V270" s="7"/>
      <c r="W270" s="7"/>
      <c r="X270" s="7"/>
      <c r="Y270" s="7"/>
      <c r="Z270" s="7"/>
      <c r="AA270" s="7"/>
      <c r="AB270" s="7"/>
    </row>
    <row r="271" spans="1:28" ht="12.75" customHeight="1" x14ac:dyDescent="0.3">
      <c r="A271" s="5"/>
      <c r="B271" s="6"/>
      <c r="C271" s="6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6"/>
      <c r="O271" s="7"/>
      <c r="P271" s="10"/>
      <c r="Q271" s="7"/>
      <c r="R271" s="6"/>
      <c r="S271" s="7"/>
      <c r="T271" s="7"/>
      <c r="U271" s="7"/>
      <c r="V271" s="7"/>
      <c r="W271" s="7"/>
      <c r="X271" s="7"/>
      <c r="Y271" s="7"/>
      <c r="Z271" s="7"/>
      <c r="AA271" s="7"/>
      <c r="AB271" s="7"/>
    </row>
    <row r="272" spans="1:28" ht="12.75" customHeight="1" x14ac:dyDescent="0.3">
      <c r="A272" s="5"/>
      <c r="B272" s="6"/>
      <c r="C272" s="6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6"/>
      <c r="O272" s="7"/>
      <c r="P272" s="10"/>
      <c r="Q272" s="7"/>
      <c r="R272" s="6"/>
      <c r="S272" s="7"/>
      <c r="T272" s="7"/>
      <c r="U272" s="7"/>
      <c r="V272" s="7"/>
      <c r="W272" s="7"/>
      <c r="X272" s="7"/>
      <c r="Y272" s="7"/>
      <c r="Z272" s="7"/>
      <c r="AA272" s="7"/>
      <c r="AB272" s="7"/>
    </row>
    <row r="273" spans="1:28" ht="12.75" customHeight="1" x14ac:dyDescent="0.3">
      <c r="A273" s="5"/>
      <c r="B273" s="6"/>
      <c r="C273" s="6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6"/>
      <c r="O273" s="7"/>
      <c r="P273" s="10"/>
      <c r="Q273" s="7"/>
      <c r="R273" s="6"/>
      <c r="S273" s="7"/>
      <c r="T273" s="7"/>
      <c r="U273" s="7"/>
      <c r="V273" s="7"/>
      <c r="W273" s="7"/>
      <c r="X273" s="7"/>
      <c r="Y273" s="7"/>
      <c r="Z273" s="7"/>
      <c r="AA273" s="7"/>
      <c r="AB273" s="7"/>
    </row>
    <row r="274" spans="1:28" ht="12.75" customHeight="1" x14ac:dyDescent="0.3">
      <c r="A274" s="5"/>
      <c r="B274" s="6"/>
      <c r="C274" s="6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6"/>
      <c r="O274" s="7"/>
      <c r="P274" s="10"/>
      <c r="Q274" s="7"/>
      <c r="R274" s="6"/>
      <c r="S274" s="7"/>
      <c r="T274" s="7"/>
      <c r="U274" s="7"/>
      <c r="V274" s="7"/>
      <c r="W274" s="7"/>
      <c r="X274" s="7"/>
      <c r="Y274" s="7"/>
      <c r="Z274" s="7"/>
      <c r="AA274" s="7"/>
      <c r="AB274" s="7"/>
    </row>
    <row r="275" spans="1:28" ht="12.75" customHeight="1" x14ac:dyDescent="0.3">
      <c r="A275" s="5"/>
      <c r="B275" s="6"/>
      <c r="C275" s="6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6"/>
      <c r="O275" s="7"/>
      <c r="P275" s="10"/>
      <c r="Q275" s="7"/>
      <c r="R275" s="6"/>
      <c r="S275" s="7"/>
      <c r="T275" s="7"/>
      <c r="U275" s="7"/>
      <c r="V275" s="7"/>
      <c r="W275" s="7"/>
      <c r="X275" s="7"/>
      <c r="Y275" s="7"/>
      <c r="Z275" s="7"/>
      <c r="AA275" s="7"/>
      <c r="AB275" s="7"/>
    </row>
    <row r="276" spans="1:28" ht="12.75" customHeight="1" x14ac:dyDescent="0.3">
      <c r="A276" s="5"/>
      <c r="B276" s="6"/>
      <c r="C276" s="6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6"/>
      <c r="O276" s="7"/>
      <c r="P276" s="10"/>
      <c r="Q276" s="7"/>
      <c r="R276" s="6"/>
      <c r="S276" s="7"/>
      <c r="T276" s="7"/>
      <c r="U276" s="7"/>
      <c r="V276" s="7"/>
      <c r="W276" s="7"/>
      <c r="X276" s="7"/>
      <c r="Y276" s="7"/>
      <c r="Z276" s="7"/>
      <c r="AA276" s="7"/>
      <c r="AB276" s="7"/>
    </row>
    <row r="277" spans="1:28" ht="12.75" customHeight="1" x14ac:dyDescent="0.3">
      <c r="A277" s="5"/>
      <c r="B277" s="6"/>
      <c r="C277" s="6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6"/>
      <c r="O277" s="7"/>
      <c r="P277" s="10"/>
      <c r="Q277" s="7"/>
      <c r="R277" s="6"/>
      <c r="S277" s="7"/>
      <c r="T277" s="7"/>
      <c r="U277" s="7"/>
      <c r="V277" s="7"/>
      <c r="W277" s="7"/>
      <c r="X277" s="7"/>
      <c r="Y277" s="7"/>
      <c r="Z277" s="7"/>
      <c r="AA277" s="7"/>
      <c r="AB277" s="7"/>
    </row>
    <row r="278" spans="1:28" ht="12.75" customHeight="1" x14ac:dyDescent="0.3">
      <c r="A278" s="5"/>
      <c r="B278" s="6"/>
      <c r="C278" s="6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6"/>
      <c r="O278" s="7"/>
      <c r="P278" s="10"/>
      <c r="Q278" s="7"/>
      <c r="R278" s="6"/>
      <c r="S278" s="7"/>
      <c r="T278" s="7"/>
      <c r="U278" s="7"/>
      <c r="V278" s="7"/>
      <c r="W278" s="7"/>
      <c r="X278" s="7"/>
      <c r="Y278" s="7"/>
      <c r="Z278" s="7"/>
      <c r="AA278" s="7"/>
      <c r="AB278" s="7"/>
    </row>
    <row r="279" spans="1:28" ht="12.75" customHeight="1" x14ac:dyDescent="0.3">
      <c r="A279" s="5"/>
      <c r="B279" s="6"/>
      <c r="C279" s="6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6"/>
      <c r="O279" s="7"/>
      <c r="P279" s="10"/>
      <c r="Q279" s="7"/>
      <c r="R279" s="6"/>
      <c r="S279" s="7"/>
      <c r="T279" s="7"/>
      <c r="U279" s="7"/>
      <c r="V279" s="7"/>
      <c r="W279" s="7"/>
      <c r="X279" s="7"/>
      <c r="Y279" s="7"/>
      <c r="Z279" s="7"/>
      <c r="AA279" s="7"/>
      <c r="AB279" s="7"/>
    </row>
    <row r="280" spans="1:28" ht="12.75" customHeight="1" x14ac:dyDescent="0.3">
      <c r="A280" s="5"/>
      <c r="B280" s="6"/>
      <c r="C280" s="6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6"/>
      <c r="O280" s="7"/>
      <c r="P280" s="10"/>
      <c r="Q280" s="7"/>
      <c r="R280" s="6"/>
      <c r="S280" s="7"/>
      <c r="T280" s="7"/>
      <c r="U280" s="7"/>
      <c r="V280" s="7"/>
      <c r="W280" s="7"/>
      <c r="X280" s="7"/>
      <c r="Y280" s="7"/>
      <c r="Z280" s="7"/>
      <c r="AA280" s="7"/>
      <c r="AB280" s="7"/>
    </row>
    <row r="281" spans="1:28" ht="12.75" customHeight="1" x14ac:dyDescent="0.3">
      <c r="A281" s="5"/>
      <c r="B281" s="6"/>
      <c r="C281" s="6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6"/>
      <c r="O281" s="7"/>
      <c r="P281" s="10"/>
      <c r="Q281" s="7"/>
      <c r="R281" s="6"/>
      <c r="S281" s="7"/>
      <c r="T281" s="7"/>
      <c r="U281" s="7"/>
      <c r="V281" s="7"/>
      <c r="W281" s="7"/>
      <c r="X281" s="7"/>
      <c r="Y281" s="7"/>
      <c r="Z281" s="7"/>
      <c r="AA281" s="7"/>
      <c r="AB281" s="7"/>
    </row>
    <row r="282" spans="1:28" ht="12.75" customHeight="1" x14ac:dyDescent="0.3">
      <c r="A282" s="5"/>
      <c r="B282" s="6"/>
      <c r="C282" s="6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6"/>
      <c r="O282" s="7"/>
      <c r="P282" s="10"/>
      <c r="Q282" s="7"/>
      <c r="R282" s="6"/>
      <c r="S282" s="7"/>
      <c r="T282" s="7"/>
      <c r="U282" s="7"/>
      <c r="V282" s="7"/>
      <c r="W282" s="7"/>
      <c r="X282" s="7"/>
      <c r="Y282" s="7"/>
      <c r="Z282" s="7"/>
      <c r="AA282" s="7"/>
      <c r="AB282" s="7"/>
    </row>
    <row r="283" spans="1:28" ht="12.75" customHeight="1" x14ac:dyDescent="0.3">
      <c r="A283" s="5"/>
      <c r="B283" s="6"/>
      <c r="C283" s="6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6"/>
      <c r="O283" s="7"/>
      <c r="P283" s="10"/>
      <c r="Q283" s="7"/>
      <c r="R283" s="6"/>
      <c r="S283" s="7"/>
      <c r="T283" s="7"/>
      <c r="U283" s="7"/>
      <c r="V283" s="7"/>
      <c r="W283" s="7"/>
      <c r="X283" s="7"/>
      <c r="Y283" s="7"/>
      <c r="Z283" s="7"/>
      <c r="AA283" s="7"/>
      <c r="AB283" s="7"/>
    </row>
    <row r="284" spans="1:28" ht="12.75" customHeight="1" x14ac:dyDescent="0.3">
      <c r="A284" s="5"/>
      <c r="B284" s="6"/>
      <c r="C284" s="6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6"/>
      <c r="O284" s="7"/>
      <c r="P284" s="10"/>
      <c r="Q284" s="7"/>
      <c r="R284" s="6"/>
      <c r="S284" s="7"/>
      <c r="T284" s="7"/>
      <c r="U284" s="7"/>
      <c r="V284" s="7"/>
      <c r="W284" s="7"/>
      <c r="X284" s="7"/>
      <c r="Y284" s="7"/>
      <c r="Z284" s="7"/>
      <c r="AA284" s="7"/>
      <c r="AB284" s="7"/>
    </row>
    <row r="285" spans="1:28" ht="12.75" customHeight="1" x14ac:dyDescent="0.3">
      <c r="A285" s="5"/>
      <c r="B285" s="6"/>
      <c r="C285" s="6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6"/>
      <c r="O285" s="7"/>
      <c r="P285" s="10"/>
      <c r="Q285" s="7"/>
      <c r="R285" s="6"/>
      <c r="S285" s="7"/>
      <c r="T285" s="7"/>
      <c r="U285" s="7"/>
      <c r="V285" s="7"/>
      <c r="W285" s="7"/>
      <c r="X285" s="7"/>
      <c r="Y285" s="7"/>
      <c r="Z285" s="7"/>
      <c r="AA285" s="7"/>
      <c r="AB285" s="7"/>
    </row>
    <row r="286" spans="1:28" ht="12.75" customHeight="1" x14ac:dyDescent="0.3">
      <c r="A286" s="5"/>
      <c r="B286" s="6"/>
      <c r="C286" s="6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6"/>
      <c r="O286" s="7"/>
      <c r="P286" s="10"/>
      <c r="Q286" s="7"/>
      <c r="R286" s="6"/>
      <c r="S286" s="7"/>
      <c r="T286" s="7"/>
      <c r="U286" s="7"/>
      <c r="V286" s="7"/>
      <c r="W286" s="7"/>
      <c r="X286" s="7"/>
      <c r="Y286" s="7"/>
      <c r="Z286" s="7"/>
      <c r="AA286" s="7"/>
      <c r="AB286" s="7"/>
    </row>
    <row r="287" spans="1:28" ht="12.75" customHeight="1" x14ac:dyDescent="0.3">
      <c r="A287" s="5"/>
      <c r="B287" s="6"/>
      <c r="C287" s="6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6"/>
      <c r="O287" s="7"/>
      <c r="P287" s="10"/>
      <c r="Q287" s="7"/>
      <c r="R287" s="6"/>
      <c r="S287" s="7"/>
      <c r="T287" s="7"/>
      <c r="U287" s="7"/>
      <c r="V287" s="7"/>
      <c r="W287" s="7"/>
      <c r="X287" s="7"/>
      <c r="Y287" s="7"/>
      <c r="Z287" s="7"/>
      <c r="AA287" s="7"/>
      <c r="AB287" s="7"/>
    </row>
    <row r="288" spans="1:28" ht="12.75" customHeight="1" x14ac:dyDescent="0.3">
      <c r="A288" s="5"/>
      <c r="B288" s="6"/>
      <c r="C288" s="6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6"/>
      <c r="O288" s="7"/>
      <c r="P288" s="10"/>
      <c r="Q288" s="7"/>
      <c r="R288" s="6"/>
      <c r="S288" s="7"/>
      <c r="T288" s="7"/>
      <c r="U288" s="7"/>
      <c r="V288" s="7"/>
      <c r="W288" s="7"/>
      <c r="X288" s="7"/>
      <c r="Y288" s="7"/>
      <c r="Z288" s="7"/>
      <c r="AA288" s="7"/>
      <c r="AB288" s="7"/>
    </row>
    <row r="289" spans="1:28" ht="12.75" customHeight="1" x14ac:dyDescent="0.3">
      <c r="A289" s="5"/>
      <c r="B289" s="6"/>
      <c r="C289" s="6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6"/>
      <c r="O289" s="7"/>
      <c r="P289" s="10"/>
      <c r="Q289" s="7"/>
      <c r="R289" s="6"/>
      <c r="S289" s="7"/>
      <c r="T289" s="7"/>
      <c r="U289" s="7"/>
      <c r="V289" s="7"/>
      <c r="W289" s="7"/>
      <c r="X289" s="7"/>
      <c r="Y289" s="7"/>
      <c r="Z289" s="7"/>
      <c r="AA289" s="7"/>
      <c r="AB289" s="7"/>
    </row>
    <row r="290" spans="1:28" ht="12.75" customHeight="1" x14ac:dyDescent="0.3">
      <c r="A290" s="5"/>
      <c r="B290" s="6"/>
      <c r="C290" s="6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6"/>
      <c r="O290" s="7"/>
      <c r="P290" s="10"/>
      <c r="Q290" s="7"/>
      <c r="R290" s="6"/>
      <c r="S290" s="7"/>
      <c r="T290" s="7"/>
      <c r="U290" s="7"/>
      <c r="V290" s="7"/>
      <c r="W290" s="7"/>
      <c r="X290" s="7"/>
      <c r="Y290" s="7"/>
      <c r="Z290" s="7"/>
      <c r="AA290" s="7"/>
      <c r="AB290" s="7"/>
    </row>
    <row r="291" spans="1:28" ht="12.75" customHeight="1" x14ac:dyDescent="0.3">
      <c r="A291" s="5"/>
      <c r="B291" s="6"/>
      <c r="C291" s="6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6"/>
      <c r="O291" s="7"/>
      <c r="P291" s="10"/>
      <c r="Q291" s="7"/>
      <c r="R291" s="6"/>
      <c r="S291" s="7"/>
      <c r="T291" s="7"/>
      <c r="U291" s="7"/>
      <c r="V291" s="7"/>
      <c r="W291" s="7"/>
      <c r="X291" s="7"/>
      <c r="Y291" s="7"/>
      <c r="Z291" s="7"/>
      <c r="AA291" s="7"/>
      <c r="AB291" s="7"/>
    </row>
    <row r="292" spans="1:28" ht="12.75" customHeight="1" x14ac:dyDescent="0.3">
      <c r="A292" s="5"/>
      <c r="B292" s="6"/>
      <c r="C292" s="6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6"/>
      <c r="O292" s="7"/>
      <c r="P292" s="10"/>
      <c r="Q292" s="7"/>
      <c r="R292" s="6"/>
      <c r="S292" s="7"/>
      <c r="T292" s="7"/>
      <c r="U292" s="7"/>
      <c r="V292" s="7"/>
      <c r="W292" s="7"/>
      <c r="X292" s="7"/>
      <c r="Y292" s="7"/>
      <c r="Z292" s="7"/>
      <c r="AA292" s="7"/>
      <c r="AB292" s="7"/>
    </row>
    <row r="293" spans="1:28" ht="12.75" customHeight="1" x14ac:dyDescent="0.3">
      <c r="A293" s="5"/>
      <c r="B293" s="6"/>
      <c r="C293" s="6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6"/>
      <c r="O293" s="7"/>
      <c r="P293" s="10"/>
      <c r="Q293" s="7"/>
      <c r="R293" s="6"/>
      <c r="S293" s="7"/>
      <c r="T293" s="7"/>
      <c r="U293" s="7"/>
      <c r="V293" s="7"/>
      <c r="W293" s="7"/>
      <c r="X293" s="7"/>
      <c r="Y293" s="7"/>
      <c r="Z293" s="7"/>
      <c r="AA293" s="7"/>
      <c r="AB293" s="7"/>
    </row>
    <row r="294" spans="1:28" ht="12.75" customHeight="1" x14ac:dyDescent="0.3">
      <c r="A294" s="5"/>
      <c r="B294" s="6"/>
      <c r="C294" s="6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6"/>
      <c r="O294" s="7"/>
      <c r="P294" s="10"/>
      <c r="Q294" s="7"/>
      <c r="R294" s="6"/>
      <c r="S294" s="7"/>
      <c r="T294" s="7"/>
      <c r="U294" s="7"/>
      <c r="V294" s="7"/>
      <c r="W294" s="7"/>
      <c r="X294" s="7"/>
      <c r="Y294" s="7"/>
      <c r="Z294" s="7"/>
      <c r="AA294" s="7"/>
      <c r="AB294" s="7"/>
    </row>
    <row r="295" spans="1:28" ht="12.75" customHeight="1" x14ac:dyDescent="0.3">
      <c r="A295" s="5"/>
      <c r="B295" s="6"/>
      <c r="C295" s="6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6"/>
      <c r="O295" s="7"/>
      <c r="P295" s="10"/>
      <c r="Q295" s="7"/>
      <c r="R295" s="6"/>
      <c r="S295" s="7"/>
      <c r="T295" s="7"/>
      <c r="U295" s="7"/>
      <c r="V295" s="7"/>
      <c r="W295" s="7"/>
      <c r="X295" s="7"/>
      <c r="Y295" s="7"/>
      <c r="Z295" s="7"/>
      <c r="AA295" s="7"/>
      <c r="AB295" s="7"/>
    </row>
    <row r="296" spans="1:28" ht="12.75" customHeight="1" x14ac:dyDescent="0.3">
      <c r="A296" s="5"/>
      <c r="B296" s="6"/>
      <c r="C296" s="6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6"/>
      <c r="O296" s="7"/>
      <c r="P296" s="10"/>
      <c r="Q296" s="7"/>
      <c r="R296" s="6"/>
      <c r="S296" s="7"/>
      <c r="T296" s="7"/>
      <c r="U296" s="7"/>
      <c r="V296" s="7"/>
      <c r="W296" s="7"/>
      <c r="X296" s="7"/>
      <c r="Y296" s="7"/>
      <c r="Z296" s="7"/>
      <c r="AA296" s="7"/>
      <c r="AB296" s="7"/>
    </row>
    <row r="297" spans="1:28" ht="12.75" customHeight="1" x14ac:dyDescent="0.3">
      <c r="A297" s="5"/>
      <c r="B297" s="6"/>
      <c r="C297" s="6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6"/>
      <c r="O297" s="7"/>
      <c r="P297" s="10"/>
      <c r="Q297" s="7"/>
      <c r="R297" s="6"/>
      <c r="S297" s="7"/>
      <c r="T297" s="7"/>
      <c r="U297" s="7"/>
      <c r="V297" s="7"/>
      <c r="W297" s="7"/>
      <c r="X297" s="7"/>
      <c r="Y297" s="7"/>
      <c r="Z297" s="7"/>
      <c r="AA297" s="7"/>
      <c r="AB297" s="7"/>
    </row>
    <row r="298" spans="1:28" ht="12.75" customHeight="1" x14ac:dyDescent="0.3">
      <c r="A298" s="5"/>
      <c r="B298" s="6"/>
      <c r="C298" s="6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6"/>
      <c r="O298" s="7"/>
      <c r="P298" s="10"/>
      <c r="Q298" s="7"/>
      <c r="R298" s="6"/>
      <c r="S298" s="7"/>
      <c r="T298" s="7"/>
      <c r="U298" s="7"/>
      <c r="V298" s="7"/>
      <c r="W298" s="7"/>
      <c r="X298" s="7"/>
      <c r="Y298" s="7"/>
      <c r="Z298" s="7"/>
      <c r="AA298" s="7"/>
      <c r="AB298" s="7"/>
    </row>
    <row r="299" spans="1:28" ht="12.75" customHeight="1" x14ac:dyDescent="0.3">
      <c r="A299" s="5"/>
      <c r="B299" s="6"/>
      <c r="C299" s="6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6"/>
      <c r="O299" s="7"/>
      <c r="P299" s="10"/>
      <c r="Q299" s="7"/>
      <c r="R299" s="6"/>
      <c r="S299" s="7"/>
      <c r="T299" s="7"/>
      <c r="U299" s="7"/>
      <c r="V299" s="7"/>
      <c r="W299" s="7"/>
      <c r="X299" s="7"/>
      <c r="Y299" s="7"/>
      <c r="Z299" s="7"/>
      <c r="AA299" s="7"/>
      <c r="AB299" s="7"/>
    </row>
    <row r="300" spans="1:28" ht="12.75" customHeight="1" x14ac:dyDescent="0.3">
      <c r="A300" s="5"/>
      <c r="B300" s="6"/>
      <c r="C300" s="6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6"/>
      <c r="O300" s="7"/>
      <c r="P300" s="10"/>
      <c r="Q300" s="7"/>
      <c r="R300" s="6"/>
      <c r="S300" s="7"/>
      <c r="T300" s="7"/>
      <c r="U300" s="7"/>
      <c r="V300" s="7"/>
      <c r="W300" s="7"/>
      <c r="X300" s="7"/>
      <c r="Y300" s="7"/>
      <c r="Z300" s="7"/>
      <c r="AA300" s="7"/>
      <c r="AB300" s="7"/>
    </row>
    <row r="301" spans="1:28" ht="12.75" customHeight="1" x14ac:dyDescent="0.3">
      <c r="A301" s="5"/>
      <c r="B301" s="6"/>
      <c r="C301" s="6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6"/>
      <c r="O301" s="7"/>
      <c r="P301" s="10"/>
      <c r="Q301" s="7"/>
      <c r="R301" s="6"/>
      <c r="S301" s="7"/>
      <c r="T301" s="7"/>
      <c r="U301" s="7"/>
      <c r="V301" s="7"/>
      <c r="W301" s="7"/>
      <c r="X301" s="7"/>
      <c r="Y301" s="7"/>
      <c r="Z301" s="7"/>
      <c r="AA301" s="7"/>
      <c r="AB301" s="7"/>
    </row>
    <row r="302" spans="1:28" ht="12.75" customHeight="1" x14ac:dyDescent="0.3">
      <c r="A302" s="5"/>
      <c r="B302" s="6"/>
      <c r="C302" s="6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6"/>
      <c r="O302" s="7"/>
      <c r="P302" s="10"/>
      <c r="Q302" s="7"/>
      <c r="R302" s="6"/>
      <c r="S302" s="7"/>
      <c r="T302" s="7"/>
      <c r="U302" s="7"/>
      <c r="V302" s="7"/>
      <c r="W302" s="7"/>
      <c r="X302" s="7"/>
      <c r="Y302" s="7"/>
      <c r="Z302" s="7"/>
      <c r="AA302" s="7"/>
      <c r="AB302" s="7"/>
    </row>
    <row r="303" spans="1:28" ht="12.75" customHeight="1" x14ac:dyDescent="0.3">
      <c r="A303" s="5"/>
      <c r="B303" s="6"/>
      <c r="C303" s="6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6"/>
      <c r="O303" s="7"/>
      <c r="P303" s="10"/>
      <c r="Q303" s="7"/>
      <c r="R303" s="6"/>
      <c r="S303" s="7"/>
      <c r="T303" s="7"/>
      <c r="U303" s="7"/>
      <c r="V303" s="7"/>
      <c r="W303" s="7"/>
      <c r="X303" s="7"/>
      <c r="Y303" s="7"/>
      <c r="Z303" s="7"/>
      <c r="AA303" s="7"/>
      <c r="AB303" s="7"/>
    </row>
    <row r="304" spans="1:28" ht="12.75" customHeight="1" x14ac:dyDescent="0.3">
      <c r="A304" s="5"/>
      <c r="B304" s="6"/>
      <c r="C304" s="6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6"/>
      <c r="O304" s="7"/>
      <c r="P304" s="10"/>
      <c r="Q304" s="7"/>
      <c r="R304" s="6"/>
      <c r="S304" s="7"/>
      <c r="T304" s="7"/>
      <c r="U304" s="7"/>
      <c r="V304" s="7"/>
      <c r="W304" s="7"/>
      <c r="X304" s="7"/>
      <c r="Y304" s="7"/>
      <c r="Z304" s="7"/>
      <c r="AA304" s="7"/>
      <c r="AB304" s="7"/>
    </row>
  </sheetData>
  <mergeCells count="17">
    <mergeCell ref="A3:AB3"/>
    <mergeCell ref="A1:AB1"/>
    <mergeCell ref="A2:AB2"/>
    <mergeCell ref="S7:AB7"/>
    <mergeCell ref="O7:Q7"/>
    <mergeCell ref="O5:Q5"/>
    <mergeCell ref="A8:A16"/>
    <mergeCell ref="D7:M7"/>
    <mergeCell ref="B5:G5"/>
    <mergeCell ref="A17:A25"/>
    <mergeCell ref="A26:A37"/>
    <mergeCell ref="A50:A61"/>
    <mergeCell ref="A62:A73"/>
    <mergeCell ref="A74:A85"/>
    <mergeCell ref="A38:A49"/>
    <mergeCell ref="A98:A104"/>
    <mergeCell ref="A86:A97"/>
  </mergeCells>
  <printOptions horizontalCentered="1" verticalCentered="1"/>
  <pageMargins left="0.59055118110236227" right="0.59055118110236227" top="0.19685039370078741" bottom="0.19685039370078741" header="0" footer="0"/>
  <pageSetup paperSize="9" orientation="portrait"/>
  <rowBreaks count="1" manualBreakCount="1">
    <brk id="85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P100"/>
  <sheetViews>
    <sheetView workbookViewId="0">
      <selection sqref="A1:L1"/>
    </sheetView>
  </sheetViews>
  <sheetFormatPr defaultColWidth="14.44140625" defaultRowHeight="15" customHeight="1" x14ac:dyDescent="0.3"/>
  <cols>
    <col min="1" max="1" width="9.6640625" customWidth="1"/>
    <col min="2" max="2" width="6.6640625" customWidth="1"/>
    <col min="3" max="3" width="24.5546875" customWidth="1"/>
    <col min="4" max="11" width="5.5546875" customWidth="1"/>
    <col min="12" max="12" width="9.6640625" customWidth="1"/>
    <col min="13" max="13" width="13.33203125" customWidth="1"/>
    <col min="14" max="16" width="8" customWidth="1"/>
  </cols>
  <sheetData>
    <row r="1" spans="1:16" ht="12" customHeight="1" x14ac:dyDescent="0.3">
      <c r="A1" s="171" t="s">
        <v>60</v>
      </c>
      <c r="B1" s="157"/>
      <c r="C1" s="157"/>
      <c r="D1" s="157"/>
      <c r="E1" s="157"/>
      <c r="F1" s="157"/>
      <c r="G1" s="157"/>
      <c r="H1" s="157"/>
      <c r="I1" s="157"/>
      <c r="J1" s="157"/>
      <c r="K1" s="157"/>
      <c r="L1" s="158"/>
      <c r="M1" s="5"/>
      <c r="N1" s="5"/>
      <c r="O1" s="5"/>
      <c r="P1" s="5"/>
    </row>
    <row r="2" spans="1:16" ht="12" customHeight="1" x14ac:dyDescent="0.3">
      <c r="A2" s="172" t="str">
        <f>'Tab Primeira Fase'!A2:AB2</f>
        <v>VI Copa Centro-Oeste Individual 2020</v>
      </c>
      <c r="B2" s="157"/>
      <c r="C2" s="157"/>
      <c r="D2" s="157"/>
      <c r="E2" s="157"/>
      <c r="F2" s="157"/>
      <c r="G2" s="157"/>
      <c r="H2" s="157"/>
      <c r="I2" s="157"/>
      <c r="J2" s="157"/>
      <c r="K2" s="157"/>
      <c r="L2" s="158"/>
      <c r="M2" s="5"/>
      <c r="N2" s="5"/>
      <c r="O2" s="5"/>
      <c r="P2" s="5"/>
    </row>
    <row r="3" spans="1:16" ht="18" customHeight="1" x14ac:dyDescent="0.3">
      <c r="A3" s="173" t="s">
        <v>61</v>
      </c>
      <c r="B3" s="157"/>
      <c r="C3" s="157"/>
      <c r="D3" s="157"/>
      <c r="E3" s="157"/>
      <c r="F3" s="157"/>
      <c r="G3" s="157"/>
      <c r="H3" s="157"/>
      <c r="I3" s="157"/>
      <c r="J3" s="157"/>
      <c r="K3" s="157"/>
      <c r="L3" s="158"/>
      <c r="M3" s="5"/>
      <c r="N3" s="5"/>
      <c r="O3" s="5"/>
      <c r="P3" s="5"/>
    </row>
    <row r="4" spans="1:16" ht="18" customHeight="1" x14ac:dyDescent="0.3">
      <c r="A4" s="5"/>
      <c r="B4" s="74"/>
      <c r="C4" s="74"/>
      <c r="D4" s="74"/>
      <c r="E4" s="74"/>
      <c r="F4" s="74"/>
      <c r="G4" s="74"/>
      <c r="H4" s="74"/>
      <c r="I4" s="74"/>
      <c r="J4" s="74"/>
      <c r="K4" s="74"/>
      <c r="L4" s="75"/>
      <c r="M4" s="5"/>
      <c r="N4" s="5"/>
      <c r="O4" s="5"/>
      <c r="P4" s="5"/>
    </row>
    <row r="5" spans="1:16" ht="18" customHeight="1" x14ac:dyDescent="0.3">
      <c r="A5" s="76" t="s">
        <v>62</v>
      </c>
      <c r="B5" s="76" t="s">
        <v>63</v>
      </c>
      <c r="C5" s="76" t="s">
        <v>64</v>
      </c>
      <c r="D5" s="76" t="s">
        <v>65</v>
      </c>
      <c r="E5" s="76" t="s">
        <v>1</v>
      </c>
      <c r="F5" s="76" t="s">
        <v>2</v>
      </c>
      <c r="G5" s="76" t="s">
        <v>3</v>
      </c>
      <c r="H5" s="76" t="s">
        <v>66</v>
      </c>
      <c r="I5" s="76" t="s">
        <v>5</v>
      </c>
      <c r="J5" s="76" t="s">
        <v>67</v>
      </c>
      <c r="K5" s="76" t="s">
        <v>68</v>
      </c>
      <c r="L5" s="77" t="s">
        <v>69</v>
      </c>
      <c r="M5" s="5"/>
      <c r="N5" s="5"/>
      <c r="O5" s="5"/>
      <c r="P5" s="5"/>
    </row>
    <row r="6" spans="1:16" ht="12" customHeight="1" x14ac:dyDescent="0.3">
      <c r="A6" s="5"/>
      <c r="B6" s="5"/>
      <c r="C6" s="74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18" customHeight="1" x14ac:dyDescent="0.3">
      <c r="A7" s="168" t="s">
        <v>70</v>
      </c>
      <c r="B7" s="78" t="s">
        <v>71</v>
      </c>
      <c r="C7" s="79" t="str">
        <f ca="1">INDIRECT(Auxiliar!W2)</f>
        <v>ADOLPHO</v>
      </c>
      <c r="D7" s="78">
        <f t="shared" ref="D7:D13" ca="1" si="0">E7+F7+G7</f>
        <v>6</v>
      </c>
      <c r="E7" s="78">
        <f ca="1">INDIRECT(Auxiliar!X2)</f>
        <v>4</v>
      </c>
      <c r="F7" s="78">
        <f ca="1">INDIRECT(Auxiliar!Y2)</f>
        <v>2</v>
      </c>
      <c r="G7" s="78">
        <f ca="1">INDIRECT(Auxiliar!Z2)</f>
        <v>0</v>
      </c>
      <c r="H7" s="78">
        <f ca="1">INDIRECT(Auxiliar!AA2)</f>
        <v>13</v>
      </c>
      <c r="I7" s="78">
        <f ca="1">INDIRECT(Auxiliar!AB2)</f>
        <v>1</v>
      </c>
      <c r="J7" s="78">
        <f t="shared" ref="J7:J13" ca="1" si="1">H7-I7</f>
        <v>12</v>
      </c>
      <c r="K7" s="79">
        <f t="shared" ref="K7:K13" ca="1" si="2">(3*E7)+F7</f>
        <v>14</v>
      </c>
      <c r="L7" s="80">
        <f t="shared" ref="L7:L13" ca="1" si="3">IF(ISERR((K7/(D7*3))),0,((K7/(D7*3))))</f>
        <v>0.77777777777777779</v>
      </c>
      <c r="M7" s="5"/>
      <c r="N7" s="5"/>
      <c r="O7" s="3"/>
      <c r="P7" s="3"/>
    </row>
    <row r="8" spans="1:16" ht="18" customHeight="1" x14ac:dyDescent="0.3">
      <c r="A8" s="169"/>
      <c r="B8" s="78" t="s">
        <v>72</v>
      </c>
      <c r="C8" s="79" t="str">
        <f ca="1">INDIRECT(Auxiliar!W3)</f>
        <v>M. PORTO</v>
      </c>
      <c r="D8" s="78">
        <f t="shared" ca="1" si="0"/>
        <v>6</v>
      </c>
      <c r="E8" s="78">
        <f ca="1">INDIRECT(Auxiliar!X3)</f>
        <v>3</v>
      </c>
      <c r="F8" s="78">
        <f ca="1">INDIRECT(Auxiliar!Y3)</f>
        <v>2</v>
      </c>
      <c r="G8" s="78">
        <f ca="1">INDIRECT(Auxiliar!Z3)</f>
        <v>1</v>
      </c>
      <c r="H8" s="78">
        <f ca="1">INDIRECT(Auxiliar!AA3)</f>
        <v>11</v>
      </c>
      <c r="I8" s="78">
        <f ca="1">INDIRECT(Auxiliar!AB3)</f>
        <v>5</v>
      </c>
      <c r="J8" s="78">
        <f t="shared" ca="1" si="1"/>
        <v>6</v>
      </c>
      <c r="K8" s="79">
        <f t="shared" ca="1" si="2"/>
        <v>11</v>
      </c>
      <c r="L8" s="80">
        <f t="shared" ca="1" si="3"/>
        <v>0.61111111111111116</v>
      </c>
      <c r="M8" s="5"/>
      <c r="N8" s="5"/>
      <c r="O8" s="3"/>
      <c r="P8" s="3"/>
    </row>
    <row r="9" spans="1:16" ht="18" customHeight="1" x14ac:dyDescent="0.3">
      <c r="A9" s="169"/>
      <c r="B9" s="78" t="s">
        <v>73</v>
      </c>
      <c r="C9" s="79" t="str">
        <f ca="1">INDIRECT(Auxiliar!W4)</f>
        <v>CARUSO</v>
      </c>
      <c r="D9" s="78">
        <f t="shared" ca="1" si="0"/>
        <v>6</v>
      </c>
      <c r="E9" s="78">
        <f ca="1">INDIRECT(Auxiliar!X4)</f>
        <v>3</v>
      </c>
      <c r="F9" s="78">
        <f ca="1">INDIRECT(Auxiliar!Y4)</f>
        <v>1</v>
      </c>
      <c r="G9" s="78">
        <f ca="1">INDIRECT(Auxiliar!Z4)</f>
        <v>2</v>
      </c>
      <c r="H9" s="78">
        <f ca="1">INDIRECT(Auxiliar!AA4)</f>
        <v>10</v>
      </c>
      <c r="I9" s="78">
        <f ca="1">INDIRECT(Auxiliar!AB4)</f>
        <v>7</v>
      </c>
      <c r="J9" s="78">
        <f t="shared" ca="1" si="1"/>
        <v>3</v>
      </c>
      <c r="K9" s="79">
        <f t="shared" ca="1" si="2"/>
        <v>10</v>
      </c>
      <c r="L9" s="80">
        <f t="shared" ca="1" si="3"/>
        <v>0.55555555555555558</v>
      </c>
      <c r="M9" s="5"/>
      <c r="N9" s="5"/>
      <c r="O9" s="3"/>
      <c r="P9" s="3"/>
    </row>
    <row r="10" spans="1:16" ht="18" customHeight="1" x14ac:dyDescent="0.3">
      <c r="A10" s="169"/>
      <c r="B10" s="78" t="s">
        <v>74</v>
      </c>
      <c r="C10" s="79" t="str">
        <f ca="1">INDIRECT(Auxiliar!W5)</f>
        <v>RAFAEL PENA</v>
      </c>
      <c r="D10" s="78">
        <f t="shared" ca="1" si="0"/>
        <v>6</v>
      </c>
      <c r="E10" s="78">
        <f ca="1">INDIRECT(Auxiliar!X5)</f>
        <v>2</v>
      </c>
      <c r="F10" s="78">
        <f ca="1">INDIRECT(Auxiliar!Y5)</f>
        <v>2</v>
      </c>
      <c r="G10" s="78">
        <f ca="1">INDIRECT(Auxiliar!Z5)</f>
        <v>2</v>
      </c>
      <c r="H10" s="78">
        <f ca="1">INDIRECT(Auxiliar!AA5)</f>
        <v>6</v>
      </c>
      <c r="I10" s="78">
        <f ca="1">INDIRECT(Auxiliar!AB5)</f>
        <v>10</v>
      </c>
      <c r="J10" s="78">
        <f t="shared" ca="1" si="1"/>
        <v>-4</v>
      </c>
      <c r="K10" s="79">
        <f t="shared" ca="1" si="2"/>
        <v>8</v>
      </c>
      <c r="L10" s="80">
        <f t="shared" ca="1" si="3"/>
        <v>0.44444444444444442</v>
      </c>
      <c r="M10" s="5"/>
      <c r="N10" s="5"/>
      <c r="O10" s="3"/>
      <c r="P10" s="3"/>
    </row>
    <row r="11" spans="1:16" ht="18" customHeight="1" x14ac:dyDescent="0.3">
      <c r="A11" s="169"/>
      <c r="B11" s="78" t="s">
        <v>75</v>
      </c>
      <c r="C11" s="79" t="str">
        <f ca="1">INDIRECT(Auxiliar!W6)</f>
        <v>THIAGO</v>
      </c>
      <c r="D11" s="78">
        <f t="shared" ca="1" si="0"/>
        <v>6</v>
      </c>
      <c r="E11" s="78">
        <f ca="1">INDIRECT(Auxiliar!X6)</f>
        <v>2</v>
      </c>
      <c r="F11" s="78">
        <f ca="1">INDIRECT(Auxiliar!Y6)</f>
        <v>1</v>
      </c>
      <c r="G11" s="78">
        <f ca="1">INDIRECT(Auxiliar!Z6)</f>
        <v>3</v>
      </c>
      <c r="H11" s="78">
        <f ca="1">INDIRECT(Auxiliar!AA6)</f>
        <v>6</v>
      </c>
      <c r="I11" s="78">
        <f ca="1">INDIRECT(Auxiliar!AB6)</f>
        <v>8</v>
      </c>
      <c r="J11" s="78">
        <f t="shared" ca="1" si="1"/>
        <v>-2</v>
      </c>
      <c r="K11" s="79">
        <f t="shared" ca="1" si="2"/>
        <v>7</v>
      </c>
      <c r="L11" s="80">
        <f t="shared" ca="1" si="3"/>
        <v>0.3888888888888889</v>
      </c>
      <c r="M11" s="5"/>
      <c r="N11" s="5"/>
      <c r="O11" s="3"/>
      <c r="P11" s="3"/>
    </row>
    <row r="12" spans="1:16" ht="18" customHeight="1" x14ac:dyDescent="0.3">
      <c r="A12" s="169"/>
      <c r="B12" s="78" t="s">
        <v>76</v>
      </c>
      <c r="C12" s="79" t="str">
        <f ca="1">INDIRECT(Auxiliar!W7)</f>
        <v>PAULÃO</v>
      </c>
      <c r="D12" s="78">
        <f t="shared" ca="1" si="0"/>
        <v>6</v>
      </c>
      <c r="E12" s="78">
        <f ca="1">INDIRECT(Auxiliar!X7)</f>
        <v>1</v>
      </c>
      <c r="F12" s="78">
        <f ca="1">INDIRECT(Auxiliar!Y7)</f>
        <v>1</v>
      </c>
      <c r="G12" s="78">
        <f ca="1">INDIRECT(Auxiliar!Z7)</f>
        <v>4</v>
      </c>
      <c r="H12" s="78">
        <f ca="1">INDIRECT(Auxiliar!AA7)</f>
        <v>3</v>
      </c>
      <c r="I12" s="78">
        <f ca="1">INDIRECT(Auxiliar!AB7)</f>
        <v>10</v>
      </c>
      <c r="J12" s="78">
        <f t="shared" ca="1" si="1"/>
        <v>-7</v>
      </c>
      <c r="K12" s="79">
        <f t="shared" ca="1" si="2"/>
        <v>4</v>
      </c>
      <c r="L12" s="80">
        <f t="shared" ca="1" si="3"/>
        <v>0.22222222222222221</v>
      </c>
      <c r="M12" s="5"/>
      <c r="N12" s="5"/>
      <c r="O12" s="3"/>
      <c r="P12" s="3"/>
    </row>
    <row r="13" spans="1:16" ht="18" customHeight="1" x14ac:dyDescent="0.3">
      <c r="A13" s="170"/>
      <c r="B13" s="78" t="s">
        <v>77</v>
      </c>
      <c r="C13" s="79" t="str">
        <f ca="1">INDIRECT(Auxiliar!W8)</f>
        <v>ORNELAS</v>
      </c>
      <c r="D13" s="78">
        <f t="shared" ca="1" si="0"/>
        <v>6</v>
      </c>
      <c r="E13" s="78">
        <f ca="1">INDIRECT(Auxiliar!X8)</f>
        <v>1</v>
      </c>
      <c r="F13" s="78">
        <f ca="1">INDIRECT(Auxiliar!Y8)</f>
        <v>1</v>
      </c>
      <c r="G13" s="78">
        <f ca="1">INDIRECT(Auxiliar!Z8)</f>
        <v>4</v>
      </c>
      <c r="H13" s="78">
        <f ca="1">INDIRECT(Auxiliar!AA8)</f>
        <v>4</v>
      </c>
      <c r="I13" s="78">
        <f ca="1">INDIRECT(Auxiliar!AB8)</f>
        <v>12</v>
      </c>
      <c r="J13" s="78">
        <f t="shared" ca="1" si="1"/>
        <v>-8</v>
      </c>
      <c r="K13" s="79">
        <f t="shared" ca="1" si="2"/>
        <v>4</v>
      </c>
      <c r="L13" s="80">
        <f t="shared" ca="1" si="3"/>
        <v>0.22222222222222221</v>
      </c>
      <c r="M13" s="5"/>
      <c r="N13" s="5"/>
      <c r="O13" s="3"/>
      <c r="P13" s="3"/>
    </row>
    <row r="14" spans="1:16" ht="18" customHeight="1" x14ac:dyDescent="0.3">
      <c r="A14" s="5"/>
      <c r="B14" s="5"/>
      <c r="C14" s="74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3"/>
      <c r="P14" s="3"/>
    </row>
    <row r="15" spans="1:16" ht="18" customHeight="1" x14ac:dyDescent="0.3">
      <c r="A15" s="76" t="s">
        <v>62</v>
      </c>
      <c r="B15" s="76" t="s">
        <v>63</v>
      </c>
      <c r="C15" s="76" t="s">
        <v>64</v>
      </c>
      <c r="D15" s="76" t="s">
        <v>65</v>
      </c>
      <c r="E15" s="76" t="s">
        <v>1</v>
      </c>
      <c r="F15" s="76" t="s">
        <v>2</v>
      </c>
      <c r="G15" s="76" t="s">
        <v>3</v>
      </c>
      <c r="H15" s="76" t="s">
        <v>66</v>
      </c>
      <c r="I15" s="76" t="s">
        <v>5</v>
      </c>
      <c r="J15" s="76" t="s">
        <v>67</v>
      </c>
      <c r="K15" s="76" t="s">
        <v>68</v>
      </c>
      <c r="L15" s="77" t="s">
        <v>69</v>
      </c>
      <c r="M15" s="5"/>
      <c r="N15" s="5"/>
      <c r="O15" s="3"/>
      <c r="P15" s="3"/>
    </row>
    <row r="16" spans="1:16" ht="12" customHeight="1" x14ac:dyDescent="0.3">
      <c r="A16" s="5"/>
      <c r="B16" s="5"/>
      <c r="C16" s="74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</row>
    <row r="17" spans="1:16" ht="18" customHeight="1" x14ac:dyDescent="0.3">
      <c r="A17" s="168" t="s">
        <v>78</v>
      </c>
      <c r="B17" s="78" t="s">
        <v>71</v>
      </c>
      <c r="C17" s="79" t="str">
        <f ca="1">INDIRECT(Auxiliar!W10)</f>
        <v>LORIVAL</v>
      </c>
      <c r="D17" s="78">
        <f t="shared" ref="D17:D22" ca="1" si="4">E17+F17+G17</f>
        <v>5</v>
      </c>
      <c r="E17" s="78">
        <f ca="1">INDIRECT(Auxiliar!X10)</f>
        <v>5</v>
      </c>
      <c r="F17" s="78">
        <f ca="1">INDIRECT(Auxiliar!Y10)</f>
        <v>0</v>
      </c>
      <c r="G17" s="78">
        <f ca="1">INDIRECT(Auxiliar!Z10)</f>
        <v>0</v>
      </c>
      <c r="H17" s="78">
        <f ca="1">INDIRECT(Auxiliar!AA10)</f>
        <v>12</v>
      </c>
      <c r="I17" s="78">
        <f ca="1">INDIRECT(Auxiliar!AB10)</f>
        <v>3</v>
      </c>
      <c r="J17" s="78">
        <f t="shared" ref="J17:J22" ca="1" si="5">H17-I17</f>
        <v>9</v>
      </c>
      <c r="K17" s="79">
        <f t="shared" ref="K17:K22" ca="1" si="6">(3*E17)+F17</f>
        <v>15</v>
      </c>
      <c r="L17" s="80">
        <f t="shared" ref="L17:L22" ca="1" si="7">IF(ISERR((K17/(D17*3))),0,((K17/(D17*3))))</f>
        <v>1</v>
      </c>
      <c r="M17" s="5"/>
      <c r="N17" s="5"/>
      <c r="O17" s="3"/>
      <c r="P17" s="3"/>
    </row>
    <row r="18" spans="1:16" ht="18" customHeight="1" x14ac:dyDescent="0.3">
      <c r="A18" s="169"/>
      <c r="B18" s="78" t="s">
        <v>72</v>
      </c>
      <c r="C18" s="79" t="str">
        <f ca="1">INDIRECT(Auxiliar!W11)</f>
        <v>LUIZ CLÁUDIO</v>
      </c>
      <c r="D18" s="78">
        <f t="shared" ca="1" si="4"/>
        <v>5</v>
      </c>
      <c r="E18" s="78">
        <f ca="1">INDIRECT(Auxiliar!X11)</f>
        <v>3</v>
      </c>
      <c r="F18" s="78">
        <f ca="1">INDIRECT(Auxiliar!Y11)</f>
        <v>1</v>
      </c>
      <c r="G18" s="78">
        <f ca="1">INDIRECT(Auxiliar!Z11)</f>
        <v>1</v>
      </c>
      <c r="H18" s="78">
        <f ca="1">INDIRECT(Auxiliar!AA11)</f>
        <v>6</v>
      </c>
      <c r="I18" s="78">
        <f ca="1">INDIRECT(Auxiliar!AB11)</f>
        <v>4</v>
      </c>
      <c r="J18" s="78">
        <f t="shared" ca="1" si="5"/>
        <v>2</v>
      </c>
      <c r="K18" s="79">
        <f t="shared" ca="1" si="6"/>
        <v>10</v>
      </c>
      <c r="L18" s="80">
        <f t="shared" ca="1" si="7"/>
        <v>0.66666666666666663</v>
      </c>
      <c r="M18" s="5"/>
      <c r="N18" s="5"/>
      <c r="O18" s="3"/>
      <c r="P18" s="3"/>
    </row>
    <row r="19" spans="1:16" ht="18" customHeight="1" x14ac:dyDescent="0.3">
      <c r="A19" s="169"/>
      <c r="B19" s="78" t="s">
        <v>73</v>
      </c>
      <c r="C19" s="79" t="str">
        <f ca="1">INDIRECT(Auxiliar!W12)</f>
        <v>BETO</v>
      </c>
      <c r="D19" s="78">
        <f t="shared" ca="1" si="4"/>
        <v>5</v>
      </c>
      <c r="E19" s="78">
        <f ca="1">INDIRECT(Auxiliar!X12)</f>
        <v>3</v>
      </c>
      <c r="F19" s="78">
        <f ca="1">INDIRECT(Auxiliar!Y12)</f>
        <v>0</v>
      </c>
      <c r="G19" s="78">
        <f ca="1">INDIRECT(Auxiliar!Z12)</f>
        <v>2</v>
      </c>
      <c r="H19" s="78">
        <f ca="1">INDIRECT(Auxiliar!AA12)</f>
        <v>8</v>
      </c>
      <c r="I19" s="78">
        <f ca="1">INDIRECT(Auxiliar!AB12)</f>
        <v>6</v>
      </c>
      <c r="J19" s="78">
        <f t="shared" ca="1" si="5"/>
        <v>2</v>
      </c>
      <c r="K19" s="79">
        <f t="shared" ca="1" si="6"/>
        <v>9</v>
      </c>
      <c r="L19" s="80">
        <f t="shared" ca="1" si="7"/>
        <v>0.6</v>
      </c>
      <c r="M19" s="5"/>
      <c r="N19" s="5"/>
      <c r="O19" s="3"/>
      <c r="P19" s="3"/>
    </row>
    <row r="20" spans="1:16" ht="18" customHeight="1" x14ac:dyDescent="0.3">
      <c r="A20" s="169"/>
      <c r="B20" s="78" t="s">
        <v>74</v>
      </c>
      <c r="C20" s="79" t="str">
        <f ca="1">INDIRECT(Auxiliar!W13)</f>
        <v>TONINHO</v>
      </c>
      <c r="D20" s="78">
        <f t="shared" ca="1" si="4"/>
        <v>5</v>
      </c>
      <c r="E20" s="78">
        <f ca="1">INDIRECT(Auxiliar!X13)</f>
        <v>1</v>
      </c>
      <c r="F20" s="78">
        <f ca="1">INDIRECT(Auxiliar!Y13)</f>
        <v>1</v>
      </c>
      <c r="G20" s="78">
        <f ca="1">INDIRECT(Auxiliar!Z13)</f>
        <v>3</v>
      </c>
      <c r="H20" s="78">
        <f ca="1">INDIRECT(Auxiliar!AA13)</f>
        <v>6</v>
      </c>
      <c r="I20" s="78">
        <f ca="1">INDIRECT(Auxiliar!AB13)</f>
        <v>7</v>
      </c>
      <c r="J20" s="78">
        <f t="shared" ca="1" si="5"/>
        <v>-1</v>
      </c>
      <c r="K20" s="79">
        <f t="shared" ca="1" si="6"/>
        <v>4</v>
      </c>
      <c r="L20" s="80">
        <f t="shared" ca="1" si="7"/>
        <v>0.26666666666666666</v>
      </c>
      <c r="M20" s="5"/>
      <c r="N20" s="5"/>
      <c r="O20" s="3"/>
      <c r="P20" s="3"/>
    </row>
    <row r="21" spans="1:16" ht="18" customHeight="1" x14ac:dyDescent="0.3">
      <c r="A21" s="169"/>
      <c r="B21" s="78" t="s">
        <v>75</v>
      </c>
      <c r="C21" s="79" t="str">
        <f ca="1">INDIRECT(Auxiliar!W14)</f>
        <v>PIMENTEL</v>
      </c>
      <c r="D21" s="78">
        <f t="shared" ca="1" si="4"/>
        <v>5</v>
      </c>
      <c r="E21" s="78">
        <f ca="1">INDIRECT(Auxiliar!X14)</f>
        <v>1</v>
      </c>
      <c r="F21" s="78">
        <f ca="1">INDIRECT(Auxiliar!Y14)</f>
        <v>0</v>
      </c>
      <c r="G21" s="78">
        <f ca="1">INDIRECT(Auxiliar!Z14)</f>
        <v>4</v>
      </c>
      <c r="H21" s="78">
        <f ca="1">INDIRECT(Auxiliar!AA14)</f>
        <v>4</v>
      </c>
      <c r="I21" s="78">
        <f ca="1">INDIRECT(Auxiliar!AB14)</f>
        <v>9</v>
      </c>
      <c r="J21" s="78">
        <f t="shared" ca="1" si="5"/>
        <v>-5</v>
      </c>
      <c r="K21" s="79">
        <f t="shared" ca="1" si="6"/>
        <v>3</v>
      </c>
      <c r="L21" s="80">
        <f t="shared" ca="1" si="7"/>
        <v>0.2</v>
      </c>
      <c r="M21" s="5"/>
      <c r="N21" s="5"/>
      <c r="O21" s="3"/>
      <c r="P21" s="3"/>
    </row>
    <row r="22" spans="1:16" ht="18" customHeight="1" x14ac:dyDescent="0.3">
      <c r="A22" s="170"/>
      <c r="B22" s="78" t="s">
        <v>76</v>
      </c>
      <c r="C22" s="79" t="str">
        <f ca="1">INDIRECT(Auxiliar!W15)</f>
        <v>MOTTA</v>
      </c>
      <c r="D22" s="78">
        <f t="shared" ca="1" si="4"/>
        <v>5</v>
      </c>
      <c r="E22" s="78">
        <f ca="1">INDIRECT(Auxiliar!X15)</f>
        <v>1</v>
      </c>
      <c r="F22" s="78">
        <f ca="1">INDIRECT(Auxiliar!Y15)</f>
        <v>0</v>
      </c>
      <c r="G22" s="78">
        <f ca="1">INDIRECT(Auxiliar!Z15)</f>
        <v>4</v>
      </c>
      <c r="H22" s="78">
        <f ca="1">INDIRECT(Auxiliar!AA15)</f>
        <v>3</v>
      </c>
      <c r="I22" s="78">
        <f ca="1">INDIRECT(Auxiliar!AB15)</f>
        <v>10</v>
      </c>
      <c r="J22" s="78">
        <f t="shared" ca="1" si="5"/>
        <v>-7</v>
      </c>
      <c r="K22" s="79">
        <f t="shared" ca="1" si="6"/>
        <v>3</v>
      </c>
      <c r="L22" s="80">
        <f t="shared" ca="1" si="7"/>
        <v>0.2</v>
      </c>
      <c r="M22" s="5"/>
      <c r="N22" s="5"/>
      <c r="O22" s="3"/>
      <c r="P22" s="3"/>
    </row>
    <row r="23" spans="1:16" ht="18" customHeight="1" x14ac:dyDescent="0.3">
      <c r="A23" s="5"/>
      <c r="B23" s="5"/>
      <c r="C23" s="74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3"/>
      <c r="P23" s="3"/>
    </row>
    <row r="24" spans="1:16" ht="18" customHeight="1" x14ac:dyDescent="0.3">
      <c r="A24" s="76" t="s">
        <v>62</v>
      </c>
      <c r="B24" s="76" t="s">
        <v>63</v>
      </c>
      <c r="C24" s="76" t="s">
        <v>64</v>
      </c>
      <c r="D24" s="76" t="s">
        <v>65</v>
      </c>
      <c r="E24" s="76" t="s">
        <v>1</v>
      </c>
      <c r="F24" s="76" t="s">
        <v>2</v>
      </c>
      <c r="G24" s="76" t="s">
        <v>3</v>
      </c>
      <c r="H24" s="76" t="s">
        <v>66</v>
      </c>
      <c r="I24" s="76" t="s">
        <v>5</v>
      </c>
      <c r="J24" s="76" t="s">
        <v>67</v>
      </c>
      <c r="K24" s="76" t="s">
        <v>68</v>
      </c>
      <c r="L24" s="77" t="s">
        <v>69</v>
      </c>
      <c r="M24" s="5"/>
      <c r="N24" s="5"/>
      <c r="O24" s="3"/>
      <c r="P24" s="3"/>
    </row>
    <row r="25" spans="1:16" ht="12" customHeight="1" x14ac:dyDescent="0.3">
      <c r="A25" s="5"/>
      <c r="B25" s="5"/>
      <c r="C25" s="74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</row>
    <row r="26" spans="1:16" ht="18" customHeight="1" x14ac:dyDescent="0.3">
      <c r="A26" s="168" t="s">
        <v>79</v>
      </c>
      <c r="B26" s="78" t="s">
        <v>71</v>
      </c>
      <c r="C26" s="79" t="str">
        <f ca="1">INDIRECT(Auxiliar!W17)</f>
        <v>ELINTO</v>
      </c>
      <c r="D26" s="78">
        <f t="shared" ref="D26:D31" ca="1" si="8">E26+F26+G26</f>
        <v>5</v>
      </c>
      <c r="E26" s="78">
        <f ca="1">INDIRECT(Auxiliar!X17)</f>
        <v>4</v>
      </c>
      <c r="F26" s="78">
        <f ca="1">INDIRECT(Auxiliar!Y17)</f>
        <v>0</v>
      </c>
      <c r="G26" s="78">
        <f ca="1">INDIRECT(Auxiliar!Z17)</f>
        <v>1</v>
      </c>
      <c r="H26" s="78">
        <f ca="1">INDIRECT(Auxiliar!AA17)</f>
        <v>13</v>
      </c>
      <c r="I26" s="78">
        <f ca="1">INDIRECT(Auxiliar!AB17)</f>
        <v>5</v>
      </c>
      <c r="J26" s="78">
        <f t="shared" ref="J26:J31" ca="1" si="9">H26-I26</f>
        <v>8</v>
      </c>
      <c r="K26" s="79">
        <f t="shared" ref="K26:K31" ca="1" si="10">(3*E26)+F26</f>
        <v>12</v>
      </c>
      <c r="L26" s="80">
        <f t="shared" ref="L26:L31" ca="1" si="11">IF(ISERR((K26/(D26*3))),0,((K26/(D26*3))))</f>
        <v>0.8</v>
      </c>
      <c r="M26" s="5"/>
      <c r="N26" s="5"/>
      <c r="O26" s="3"/>
      <c r="P26" s="3"/>
    </row>
    <row r="27" spans="1:16" ht="18" customHeight="1" x14ac:dyDescent="0.3">
      <c r="A27" s="169"/>
      <c r="B27" s="78" t="s">
        <v>72</v>
      </c>
      <c r="C27" s="79" t="str">
        <f ca="1">INDIRECT(Auxiliar!W18)</f>
        <v>DUGUET</v>
      </c>
      <c r="D27" s="78">
        <f t="shared" ca="1" si="8"/>
        <v>5</v>
      </c>
      <c r="E27" s="78">
        <f ca="1">INDIRECT(Auxiliar!X18)</f>
        <v>3</v>
      </c>
      <c r="F27" s="78">
        <f ca="1">INDIRECT(Auxiliar!Y18)</f>
        <v>2</v>
      </c>
      <c r="G27" s="78">
        <f ca="1">INDIRECT(Auxiliar!Z18)</f>
        <v>0</v>
      </c>
      <c r="H27" s="78">
        <f ca="1">INDIRECT(Auxiliar!AA18)</f>
        <v>10</v>
      </c>
      <c r="I27" s="78">
        <f ca="1">INDIRECT(Auxiliar!AB18)</f>
        <v>4</v>
      </c>
      <c r="J27" s="78">
        <f t="shared" ca="1" si="9"/>
        <v>6</v>
      </c>
      <c r="K27" s="79">
        <f t="shared" ca="1" si="10"/>
        <v>11</v>
      </c>
      <c r="L27" s="80">
        <f t="shared" ca="1" si="11"/>
        <v>0.73333333333333328</v>
      </c>
      <c r="M27" s="5"/>
      <c r="N27" s="5"/>
      <c r="O27" s="3"/>
      <c r="P27" s="3"/>
    </row>
    <row r="28" spans="1:16" ht="18" customHeight="1" x14ac:dyDescent="0.3">
      <c r="A28" s="169"/>
      <c r="B28" s="78" t="s">
        <v>73</v>
      </c>
      <c r="C28" s="79" t="str">
        <f ca="1">INDIRECT(Auxiliar!W19)</f>
        <v>ANDRÉ</v>
      </c>
      <c r="D28" s="78">
        <f t="shared" ca="1" si="8"/>
        <v>5</v>
      </c>
      <c r="E28" s="78">
        <f ca="1">INDIRECT(Auxiliar!X19)</f>
        <v>2</v>
      </c>
      <c r="F28" s="78">
        <f ca="1">INDIRECT(Auxiliar!Y19)</f>
        <v>2</v>
      </c>
      <c r="G28" s="78">
        <f ca="1">INDIRECT(Auxiliar!Z19)</f>
        <v>1</v>
      </c>
      <c r="H28" s="78">
        <f ca="1">INDIRECT(Auxiliar!AA19)</f>
        <v>12</v>
      </c>
      <c r="I28" s="78">
        <f ca="1">INDIRECT(Auxiliar!AB19)</f>
        <v>5</v>
      </c>
      <c r="J28" s="78">
        <f t="shared" ca="1" si="9"/>
        <v>7</v>
      </c>
      <c r="K28" s="79">
        <f t="shared" ca="1" si="10"/>
        <v>8</v>
      </c>
      <c r="L28" s="80">
        <f t="shared" ca="1" si="11"/>
        <v>0.53333333333333333</v>
      </c>
      <c r="M28" s="5"/>
      <c r="N28" s="5"/>
      <c r="O28" s="3"/>
      <c r="P28" s="3"/>
    </row>
    <row r="29" spans="1:16" ht="18" customHeight="1" x14ac:dyDescent="0.3">
      <c r="A29" s="169"/>
      <c r="B29" s="78" t="s">
        <v>74</v>
      </c>
      <c r="C29" s="79" t="str">
        <f ca="1">INDIRECT(Auxiliar!W20)</f>
        <v>ZÉ RICARDO</v>
      </c>
      <c r="D29" s="78">
        <f t="shared" ca="1" si="8"/>
        <v>5</v>
      </c>
      <c r="E29" s="78">
        <f ca="1">INDIRECT(Auxiliar!X20)</f>
        <v>2</v>
      </c>
      <c r="F29" s="78">
        <f ca="1">INDIRECT(Auxiliar!Y20)</f>
        <v>2</v>
      </c>
      <c r="G29" s="78">
        <f ca="1">INDIRECT(Auxiliar!Z20)</f>
        <v>1</v>
      </c>
      <c r="H29" s="78">
        <f ca="1">INDIRECT(Auxiliar!AA20)</f>
        <v>8</v>
      </c>
      <c r="I29" s="78">
        <f ca="1">INDIRECT(Auxiliar!AB20)</f>
        <v>4</v>
      </c>
      <c r="J29" s="78">
        <f t="shared" ca="1" si="9"/>
        <v>4</v>
      </c>
      <c r="K29" s="79">
        <f t="shared" ca="1" si="10"/>
        <v>8</v>
      </c>
      <c r="L29" s="80">
        <f t="shared" ca="1" si="11"/>
        <v>0.53333333333333333</v>
      </c>
      <c r="M29" s="5"/>
      <c r="N29" s="5"/>
      <c r="O29" s="3"/>
      <c r="P29" s="3"/>
    </row>
    <row r="30" spans="1:16" ht="18" customHeight="1" x14ac:dyDescent="0.3">
      <c r="A30" s="169"/>
      <c r="B30" s="78" t="s">
        <v>75</v>
      </c>
      <c r="C30" s="79" t="str">
        <f ca="1">INDIRECT(Auxiliar!W21)</f>
        <v>LUIZ GOMES</v>
      </c>
      <c r="D30" s="78">
        <f t="shared" ca="1" si="8"/>
        <v>5</v>
      </c>
      <c r="E30" s="78">
        <f ca="1">INDIRECT(Auxiliar!X21)</f>
        <v>0</v>
      </c>
      <c r="F30" s="78">
        <f ca="1">INDIRECT(Auxiliar!Y21)</f>
        <v>1</v>
      </c>
      <c r="G30" s="78">
        <f ca="1">INDIRECT(Auxiliar!Z21)</f>
        <v>4</v>
      </c>
      <c r="H30" s="78">
        <f ca="1">INDIRECT(Auxiliar!AA21)</f>
        <v>4</v>
      </c>
      <c r="I30" s="78">
        <f ca="1">INDIRECT(Auxiliar!AB21)</f>
        <v>15</v>
      </c>
      <c r="J30" s="78">
        <f t="shared" ca="1" si="9"/>
        <v>-11</v>
      </c>
      <c r="K30" s="79">
        <f t="shared" ca="1" si="10"/>
        <v>1</v>
      </c>
      <c r="L30" s="80">
        <f t="shared" ca="1" si="11"/>
        <v>6.6666666666666666E-2</v>
      </c>
      <c r="M30" s="5"/>
      <c r="N30" s="5"/>
      <c r="O30" s="3"/>
      <c r="P30" s="3"/>
    </row>
    <row r="31" spans="1:16" ht="18" customHeight="1" x14ac:dyDescent="0.3">
      <c r="A31" s="170"/>
      <c r="B31" s="78" t="s">
        <v>76</v>
      </c>
      <c r="C31" s="79" t="str">
        <f ca="1">INDIRECT(Auxiliar!W22)</f>
        <v>FRANCISCO</v>
      </c>
      <c r="D31" s="78">
        <f t="shared" ca="1" si="8"/>
        <v>5</v>
      </c>
      <c r="E31" s="78">
        <f ca="1">INDIRECT(Auxiliar!X22)</f>
        <v>0</v>
      </c>
      <c r="F31" s="78">
        <f ca="1">INDIRECT(Auxiliar!Y22)</f>
        <v>1</v>
      </c>
      <c r="G31" s="78">
        <f ca="1">INDIRECT(Auxiliar!Z22)</f>
        <v>4</v>
      </c>
      <c r="H31" s="78">
        <f ca="1">INDIRECT(Auxiliar!AA22)</f>
        <v>2</v>
      </c>
      <c r="I31" s="78">
        <f ca="1">INDIRECT(Auxiliar!AB22)</f>
        <v>16</v>
      </c>
      <c r="J31" s="78">
        <f t="shared" ca="1" si="9"/>
        <v>-14</v>
      </c>
      <c r="K31" s="79">
        <f t="shared" ca="1" si="10"/>
        <v>1</v>
      </c>
      <c r="L31" s="80">
        <f t="shared" ca="1" si="11"/>
        <v>6.6666666666666666E-2</v>
      </c>
      <c r="M31" s="5"/>
      <c r="N31" s="5"/>
      <c r="O31" s="3"/>
      <c r="P31" s="3"/>
    </row>
    <row r="32" spans="1:16" ht="18" customHeight="1" x14ac:dyDescent="0.3">
      <c r="A32" s="5"/>
      <c r="B32" s="5"/>
      <c r="C32" s="74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</row>
    <row r="33" spans="1:16" ht="18" customHeight="1" x14ac:dyDescent="0.3">
      <c r="A33" s="76" t="s">
        <v>62</v>
      </c>
      <c r="B33" s="76" t="s">
        <v>63</v>
      </c>
      <c r="C33" s="76" t="s">
        <v>64</v>
      </c>
      <c r="D33" s="76" t="s">
        <v>65</v>
      </c>
      <c r="E33" s="76" t="s">
        <v>1</v>
      </c>
      <c r="F33" s="76" t="s">
        <v>2</v>
      </c>
      <c r="G33" s="76" t="s">
        <v>3</v>
      </c>
      <c r="H33" s="76" t="s">
        <v>66</v>
      </c>
      <c r="I33" s="76" t="s">
        <v>5</v>
      </c>
      <c r="J33" s="76" t="s">
        <v>67</v>
      </c>
      <c r="K33" s="76" t="s">
        <v>68</v>
      </c>
      <c r="L33" s="77" t="s">
        <v>69</v>
      </c>
      <c r="M33" s="5"/>
      <c r="N33" s="5"/>
      <c r="O33" s="5"/>
      <c r="P33" s="5"/>
    </row>
    <row r="34" spans="1:16" ht="12" customHeight="1" x14ac:dyDescent="0.3">
      <c r="A34" s="5"/>
      <c r="B34" s="5"/>
      <c r="C34" s="74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</row>
    <row r="35" spans="1:16" ht="18" customHeight="1" x14ac:dyDescent="0.3">
      <c r="A35" s="168" t="s">
        <v>3</v>
      </c>
      <c r="B35" s="78" t="s">
        <v>71</v>
      </c>
      <c r="C35" s="79" t="str">
        <f ca="1">INDIRECT(Auxiliar!W24)</f>
        <v>MARCUS</v>
      </c>
      <c r="D35" s="78">
        <f t="shared" ref="D35:D40" ca="1" si="12">E35+F35+G35</f>
        <v>5</v>
      </c>
      <c r="E35" s="78">
        <f ca="1">INDIRECT(Auxiliar!X24)</f>
        <v>5</v>
      </c>
      <c r="F35" s="78">
        <f ca="1">INDIRECT(Auxiliar!Y24)</f>
        <v>0</v>
      </c>
      <c r="G35" s="78">
        <f ca="1">INDIRECT(Auxiliar!Z24)</f>
        <v>0</v>
      </c>
      <c r="H35" s="78">
        <f ca="1">INDIRECT(Auxiliar!AA24)</f>
        <v>15</v>
      </c>
      <c r="I35" s="78">
        <f ca="1">INDIRECT(Auxiliar!AB24)</f>
        <v>3</v>
      </c>
      <c r="J35" s="78">
        <f t="shared" ref="J35:J40" ca="1" si="13">H35-I35</f>
        <v>12</v>
      </c>
      <c r="K35" s="79">
        <f t="shared" ref="K35:K40" ca="1" si="14">(3*E35)+F35</f>
        <v>15</v>
      </c>
      <c r="L35" s="80">
        <f t="shared" ref="L35:L40" ca="1" si="15">IF(ISERR((K35/(D35*3))),0,((K35/(D35*3))))</f>
        <v>1</v>
      </c>
      <c r="M35" s="5"/>
      <c r="N35" s="5"/>
      <c r="O35" s="5"/>
      <c r="P35" s="5"/>
    </row>
    <row r="36" spans="1:16" ht="18" customHeight="1" x14ac:dyDescent="0.3">
      <c r="A36" s="169"/>
      <c r="B36" s="78" t="s">
        <v>72</v>
      </c>
      <c r="C36" s="79" t="str">
        <f ca="1">INDIRECT(Auxiliar!W25)</f>
        <v>M. FERREIRA</v>
      </c>
      <c r="D36" s="78">
        <f t="shared" ca="1" si="12"/>
        <v>5</v>
      </c>
      <c r="E36" s="78">
        <f ca="1">INDIRECT(Auxiliar!X25)</f>
        <v>3</v>
      </c>
      <c r="F36" s="78">
        <f ca="1">INDIRECT(Auxiliar!Y25)</f>
        <v>1</v>
      </c>
      <c r="G36" s="78">
        <f ca="1">INDIRECT(Auxiliar!Z25)</f>
        <v>1</v>
      </c>
      <c r="H36" s="78">
        <f ca="1">INDIRECT(Auxiliar!AA25)</f>
        <v>11</v>
      </c>
      <c r="I36" s="78">
        <f ca="1">INDIRECT(Auxiliar!AB25)</f>
        <v>5</v>
      </c>
      <c r="J36" s="78">
        <f t="shared" ca="1" si="13"/>
        <v>6</v>
      </c>
      <c r="K36" s="79">
        <f t="shared" ca="1" si="14"/>
        <v>10</v>
      </c>
      <c r="L36" s="80">
        <f t="shared" ca="1" si="15"/>
        <v>0.66666666666666663</v>
      </c>
      <c r="M36" s="5"/>
      <c r="N36" s="5"/>
      <c r="O36" s="5"/>
      <c r="P36" s="5"/>
    </row>
    <row r="37" spans="1:16" ht="18" customHeight="1" x14ac:dyDescent="0.3">
      <c r="A37" s="169"/>
      <c r="B37" s="78" t="s">
        <v>73</v>
      </c>
      <c r="C37" s="79" t="str">
        <f ca="1">INDIRECT(Auxiliar!W26)</f>
        <v>MARQUINHO</v>
      </c>
      <c r="D37" s="78">
        <f t="shared" ca="1" si="12"/>
        <v>5</v>
      </c>
      <c r="E37" s="78">
        <f ca="1">INDIRECT(Auxiliar!X26)</f>
        <v>2</v>
      </c>
      <c r="F37" s="78">
        <f ca="1">INDIRECT(Auxiliar!Y26)</f>
        <v>1</v>
      </c>
      <c r="G37" s="78">
        <f ca="1">INDIRECT(Auxiliar!Z26)</f>
        <v>2</v>
      </c>
      <c r="H37" s="78">
        <f ca="1">INDIRECT(Auxiliar!AA26)</f>
        <v>7</v>
      </c>
      <c r="I37" s="78">
        <f ca="1">INDIRECT(Auxiliar!AB26)</f>
        <v>6</v>
      </c>
      <c r="J37" s="78">
        <f t="shared" ca="1" si="13"/>
        <v>1</v>
      </c>
      <c r="K37" s="79">
        <f t="shared" ca="1" si="14"/>
        <v>7</v>
      </c>
      <c r="L37" s="80">
        <f t="shared" ca="1" si="15"/>
        <v>0.46666666666666667</v>
      </c>
      <c r="M37" s="5"/>
      <c r="N37" s="5"/>
      <c r="O37" s="5"/>
      <c r="P37" s="5"/>
    </row>
    <row r="38" spans="1:16" ht="18" customHeight="1" x14ac:dyDescent="0.3">
      <c r="A38" s="169"/>
      <c r="B38" s="78" t="s">
        <v>74</v>
      </c>
      <c r="C38" s="79" t="str">
        <f ca="1">INDIRECT(Auxiliar!W27)</f>
        <v>ALBERTO</v>
      </c>
      <c r="D38" s="78">
        <f t="shared" ca="1" si="12"/>
        <v>5</v>
      </c>
      <c r="E38" s="78">
        <f ca="1">INDIRECT(Auxiliar!X27)</f>
        <v>1</v>
      </c>
      <c r="F38" s="78">
        <f ca="1">INDIRECT(Auxiliar!Y27)</f>
        <v>2</v>
      </c>
      <c r="G38" s="78">
        <f ca="1">INDIRECT(Auxiliar!Z27)</f>
        <v>2</v>
      </c>
      <c r="H38" s="78">
        <f ca="1">INDIRECT(Auxiliar!AA27)</f>
        <v>7</v>
      </c>
      <c r="I38" s="78">
        <f ca="1">INDIRECT(Auxiliar!AB27)</f>
        <v>9</v>
      </c>
      <c r="J38" s="78">
        <f t="shared" ca="1" si="13"/>
        <v>-2</v>
      </c>
      <c r="K38" s="79">
        <f t="shared" ca="1" si="14"/>
        <v>5</v>
      </c>
      <c r="L38" s="80">
        <f t="shared" ca="1" si="15"/>
        <v>0.33333333333333331</v>
      </c>
      <c r="M38" s="5"/>
      <c r="N38" s="5"/>
      <c r="O38" s="5"/>
      <c r="P38" s="5"/>
    </row>
    <row r="39" spans="1:16" ht="18" customHeight="1" x14ac:dyDescent="0.3">
      <c r="A39" s="169"/>
      <c r="B39" s="78" t="s">
        <v>75</v>
      </c>
      <c r="C39" s="79" t="str">
        <f ca="1">INDIRECT(Auxiliar!W28)</f>
        <v>JEAN</v>
      </c>
      <c r="D39" s="78">
        <f t="shared" ca="1" si="12"/>
        <v>5</v>
      </c>
      <c r="E39" s="78">
        <f ca="1">INDIRECT(Auxiliar!X28)</f>
        <v>1</v>
      </c>
      <c r="F39" s="78">
        <f ca="1">INDIRECT(Auxiliar!Y28)</f>
        <v>1</v>
      </c>
      <c r="G39" s="78">
        <f ca="1">INDIRECT(Auxiliar!Z28)</f>
        <v>3</v>
      </c>
      <c r="H39" s="78">
        <f ca="1">INDIRECT(Auxiliar!AA28)</f>
        <v>9</v>
      </c>
      <c r="I39" s="78">
        <f ca="1">INDIRECT(Auxiliar!AB28)</f>
        <v>9</v>
      </c>
      <c r="J39" s="78">
        <f t="shared" ca="1" si="13"/>
        <v>0</v>
      </c>
      <c r="K39" s="79">
        <f t="shared" ca="1" si="14"/>
        <v>4</v>
      </c>
      <c r="L39" s="80">
        <f t="shared" ca="1" si="15"/>
        <v>0.26666666666666666</v>
      </c>
      <c r="M39" s="5"/>
      <c r="N39" s="5"/>
      <c r="O39" s="5"/>
      <c r="P39" s="5"/>
    </row>
    <row r="40" spans="1:16" ht="18" customHeight="1" x14ac:dyDescent="0.3">
      <c r="A40" s="170"/>
      <c r="B40" s="78" t="s">
        <v>76</v>
      </c>
      <c r="C40" s="79" t="str">
        <f ca="1">INDIRECT(Auxiliar!W29)</f>
        <v>ROBERTO</v>
      </c>
      <c r="D40" s="78">
        <f t="shared" ca="1" si="12"/>
        <v>5</v>
      </c>
      <c r="E40" s="78">
        <f ca="1">INDIRECT(Auxiliar!X29)</f>
        <v>0</v>
      </c>
      <c r="F40" s="78">
        <f ca="1">INDIRECT(Auxiliar!Y29)</f>
        <v>1</v>
      </c>
      <c r="G40" s="78">
        <f ca="1">INDIRECT(Auxiliar!Z29)</f>
        <v>4</v>
      </c>
      <c r="H40" s="78">
        <f ca="1">INDIRECT(Auxiliar!AA29)</f>
        <v>3</v>
      </c>
      <c r="I40" s="78">
        <f ca="1">INDIRECT(Auxiliar!AB29)</f>
        <v>20</v>
      </c>
      <c r="J40" s="78">
        <f t="shared" ca="1" si="13"/>
        <v>-17</v>
      </c>
      <c r="K40" s="79">
        <f t="shared" ca="1" si="14"/>
        <v>1</v>
      </c>
      <c r="L40" s="80">
        <f t="shared" ca="1" si="15"/>
        <v>6.6666666666666666E-2</v>
      </c>
      <c r="M40" s="5"/>
      <c r="N40" s="5"/>
      <c r="O40" s="5"/>
      <c r="P40" s="5"/>
    </row>
    <row r="41" spans="1:16" ht="18" customHeight="1" x14ac:dyDescent="0.3">
      <c r="A41" s="5"/>
      <c r="B41" s="81"/>
      <c r="C41" s="82"/>
      <c r="D41" s="82"/>
      <c r="E41" s="82"/>
      <c r="F41" s="82"/>
      <c r="G41" s="82"/>
      <c r="H41" s="82"/>
      <c r="I41" s="82"/>
      <c r="J41" s="82"/>
      <c r="K41" s="82"/>
      <c r="L41" s="82"/>
      <c r="M41" s="5"/>
      <c r="N41" s="5"/>
      <c r="O41" s="5"/>
      <c r="P41" s="5"/>
    </row>
    <row r="42" spans="1:16" ht="18" customHeight="1" x14ac:dyDescent="0.3">
      <c r="A42" s="76" t="s">
        <v>62</v>
      </c>
      <c r="B42" s="76" t="s">
        <v>63</v>
      </c>
      <c r="C42" s="76" t="s">
        <v>64</v>
      </c>
      <c r="D42" s="76" t="s">
        <v>65</v>
      </c>
      <c r="E42" s="76" t="s">
        <v>1</v>
      </c>
      <c r="F42" s="76" t="s">
        <v>2</v>
      </c>
      <c r="G42" s="76" t="s">
        <v>3</v>
      </c>
      <c r="H42" s="76" t="s">
        <v>66</v>
      </c>
      <c r="I42" s="76" t="s">
        <v>5</v>
      </c>
      <c r="J42" s="76" t="s">
        <v>67</v>
      </c>
      <c r="K42" s="76" t="s">
        <v>68</v>
      </c>
      <c r="L42" s="77" t="s">
        <v>69</v>
      </c>
      <c r="M42" s="5"/>
      <c r="N42" s="5"/>
      <c r="O42" s="5"/>
      <c r="P42" s="5"/>
    </row>
    <row r="43" spans="1:16" ht="12" customHeight="1" x14ac:dyDescent="0.3">
      <c r="A43" s="5"/>
      <c r="B43" s="5"/>
      <c r="C43" s="74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</row>
    <row r="44" spans="1:16" ht="18" customHeight="1" x14ac:dyDescent="0.3">
      <c r="A44" s="168" t="s">
        <v>2</v>
      </c>
      <c r="B44" s="78" t="s">
        <v>71</v>
      </c>
      <c r="C44" s="79" t="str">
        <f ca="1">INDIRECT(Auxiliar!W31)</f>
        <v>JULIANO</v>
      </c>
      <c r="D44" s="78">
        <f t="shared" ref="D44:D49" ca="1" si="16">E44+F44+G44</f>
        <v>5</v>
      </c>
      <c r="E44" s="78">
        <f ca="1">INDIRECT(Auxiliar!X31)</f>
        <v>5</v>
      </c>
      <c r="F44" s="78">
        <f ca="1">INDIRECT(Auxiliar!Y31)</f>
        <v>0</v>
      </c>
      <c r="G44" s="78">
        <f ca="1">INDIRECT(Auxiliar!Z31)</f>
        <v>0</v>
      </c>
      <c r="H44" s="78">
        <f ca="1">INDIRECT(Auxiliar!AA31)</f>
        <v>14</v>
      </c>
      <c r="I44" s="78">
        <f ca="1">INDIRECT(Auxiliar!AB31)</f>
        <v>4</v>
      </c>
      <c r="J44" s="78">
        <f t="shared" ref="J44:J49" ca="1" si="17">H44-I44</f>
        <v>10</v>
      </c>
      <c r="K44" s="79">
        <f t="shared" ref="K44:K49" ca="1" si="18">(3*E44)+F44</f>
        <v>15</v>
      </c>
      <c r="L44" s="80">
        <f t="shared" ref="L44:L49" ca="1" si="19">IF(ISERR((K44/(D44*3))),0,((K44/(D44*3))))</f>
        <v>1</v>
      </c>
      <c r="M44" s="5"/>
      <c r="N44" s="5"/>
      <c r="O44" s="5"/>
      <c r="P44" s="5"/>
    </row>
    <row r="45" spans="1:16" ht="18" customHeight="1" x14ac:dyDescent="0.3">
      <c r="A45" s="169"/>
      <c r="B45" s="78" t="s">
        <v>72</v>
      </c>
      <c r="C45" s="79" t="str">
        <f ca="1">INDIRECT(Auxiliar!W32)</f>
        <v>C. HENRIQUE</v>
      </c>
      <c r="D45" s="78">
        <f t="shared" ca="1" si="16"/>
        <v>5</v>
      </c>
      <c r="E45" s="78">
        <f ca="1">INDIRECT(Auxiliar!X32)</f>
        <v>4</v>
      </c>
      <c r="F45" s="78">
        <f ca="1">INDIRECT(Auxiliar!Y32)</f>
        <v>0</v>
      </c>
      <c r="G45" s="78">
        <f ca="1">INDIRECT(Auxiliar!Z32)</f>
        <v>1</v>
      </c>
      <c r="H45" s="78">
        <f ca="1">INDIRECT(Auxiliar!AA32)</f>
        <v>8</v>
      </c>
      <c r="I45" s="78">
        <f ca="1">INDIRECT(Auxiliar!AB32)</f>
        <v>3</v>
      </c>
      <c r="J45" s="78">
        <f t="shared" ca="1" si="17"/>
        <v>5</v>
      </c>
      <c r="K45" s="79">
        <f t="shared" ca="1" si="18"/>
        <v>12</v>
      </c>
      <c r="L45" s="80">
        <f t="shared" ca="1" si="19"/>
        <v>0.8</v>
      </c>
      <c r="M45" s="5"/>
      <c r="N45" s="5"/>
      <c r="O45" s="5"/>
      <c r="P45" s="5"/>
    </row>
    <row r="46" spans="1:16" ht="18" customHeight="1" x14ac:dyDescent="0.3">
      <c r="A46" s="169"/>
      <c r="B46" s="78" t="s">
        <v>73</v>
      </c>
      <c r="C46" s="79" t="str">
        <f ca="1">INDIRECT(Auxiliar!W33)</f>
        <v>M. SILVA</v>
      </c>
      <c r="D46" s="78">
        <f t="shared" ca="1" si="16"/>
        <v>5</v>
      </c>
      <c r="E46" s="78">
        <f ca="1">INDIRECT(Auxiliar!X33)</f>
        <v>2</v>
      </c>
      <c r="F46" s="78">
        <f ca="1">INDIRECT(Auxiliar!Y33)</f>
        <v>1</v>
      </c>
      <c r="G46" s="78">
        <f ca="1">INDIRECT(Auxiliar!Z33)</f>
        <v>2</v>
      </c>
      <c r="H46" s="78">
        <f ca="1">INDIRECT(Auxiliar!AA33)</f>
        <v>6</v>
      </c>
      <c r="I46" s="78">
        <f ca="1">INDIRECT(Auxiliar!AB33)</f>
        <v>6</v>
      </c>
      <c r="J46" s="78">
        <f t="shared" ca="1" si="17"/>
        <v>0</v>
      </c>
      <c r="K46" s="79">
        <f t="shared" ca="1" si="18"/>
        <v>7</v>
      </c>
      <c r="L46" s="80">
        <f t="shared" ca="1" si="19"/>
        <v>0.46666666666666667</v>
      </c>
      <c r="M46" s="5"/>
      <c r="N46" s="5"/>
      <c r="O46" s="5"/>
      <c r="P46" s="5"/>
    </row>
    <row r="47" spans="1:16" ht="18" customHeight="1" x14ac:dyDescent="0.3">
      <c r="A47" s="169"/>
      <c r="B47" s="78" t="s">
        <v>74</v>
      </c>
      <c r="C47" s="79" t="str">
        <f ca="1">INDIRECT(Auxiliar!W34)</f>
        <v>MAGNO</v>
      </c>
      <c r="D47" s="78">
        <f t="shared" ca="1" si="16"/>
        <v>5</v>
      </c>
      <c r="E47" s="78">
        <f ca="1">INDIRECT(Auxiliar!X34)</f>
        <v>2</v>
      </c>
      <c r="F47" s="78">
        <f ca="1">INDIRECT(Auxiliar!Y34)</f>
        <v>0</v>
      </c>
      <c r="G47" s="78">
        <f ca="1">INDIRECT(Auxiliar!Z34)</f>
        <v>3</v>
      </c>
      <c r="H47" s="78">
        <f ca="1">INDIRECT(Auxiliar!AA34)</f>
        <v>10</v>
      </c>
      <c r="I47" s="78">
        <f ca="1">INDIRECT(Auxiliar!AB34)</f>
        <v>10</v>
      </c>
      <c r="J47" s="78">
        <f t="shared" ca="1" si="17"/>
        <v>0</v>
      </c>
      <c r="K47" s="79">
        <f t="shared" ca="1" si="18"/>
        <v>6</v>
      </c>
      <c r="L47" s="80">
        <f t="shared" ca="1" si="19"/>
        <v>0.4</v>
      </c>
      <c r="M47" s="5"/>
      <c r="N47" s="5"/>
      <c r="O47" s="5"/>
      <c r="P47" s="5"/>
    </row>
    <row r="48" spans="1:16" ht="18" customHeight="1" x14ac:dyDescent="0.3">
      <c r="A48" s="169"/>
      <c r="B48" s="78" t="s">
        <v>75</v>
      </c>
      <c r="C48" s="79" t="str">
        <f ca="1">INDIRECT(Auxiliar!W35)</f>
        <v>FARNEZE</v>
      </c>
      <c r="D48" s="78">
        <f t="shared" ca="1" si="16"/>
        <v>5</v>
      </c>
      <c r="E48" s="78">
        <f ca="1">INDIRECT(Auxiliar!X35)</f>
        <v>1</v>
      </c>
      <c r="F48" s="78">
        <f ca="1">INDIRECT(Auxiliar!Y35)</f>
        <v>0</v>
      </c>
      <c r="G48" s="78">
        <f ca="1">INDIRECT(Auxiliar!Z35)</f>
        <v>4</v>
      </c>
      <c r="H48" s="78">
        <f ca="1">INDIRECT(Auxiliar!AA35)</f>
        <v>3</v>
      </c>
      <c r="I48" s="78">
        <f ca="1">INDIRECT(Auxiliar!AB35)</f>
        <v>10</v>
      </c>
      <c r="J48" s="78">
        <f t="shared" ca="1" si="17"/>
        <v>-7</v>
      </c>
      <c r="K48" s="79">
        <f t="shared" ca="1" si="18"/>
        <v>3</v>
      </c>
      <c r="L48" s="80">
        <f t="shared" ca="1" si="19"/>
        <v>0.2</v>
      </c>
      <c r="M48" s="5"/>
      <c r="N48" s="5"/>
      <c r="O48" s="5"/>
      <c r="P48" s="5"/>
    </row>
    <row r="49" spans="1:16" ht="18" customHeight="1" x14ac:dyDescent="0.3">
      <c r="A49" s="170"/>
      <c r="B49" s="78" t="s">
        <v>76</v>
      </c>
      <c r="C49" s="79" t="str">
        <f ca="1">INDIRECT(Auxiliar!W36)</f>
        <v>M. VASQUES</v>
      </c>
      <c r="D49" s="78">
        <f t="shared" ca="1" si="16"/>
        <v>5</v>
      </c>
      <c r="E49" s="78">
        <f ca="1">INDIRECT(Auxiliar!X36)</f>
        <v>0</v>
      </c>
      <c r="F49" s="78">
        <f ca="1">INDIRECT(Auxiliar!Y36)</f>
        <v>1</v>
      </c>
      <c r="G49" s="78">
        <f ca="1">INDIRECT(Auxiliar!Z36)</f>
        <v>4</v>
      </c>
      <c r="H49" s="78">
        <f ca="1">INDIRECT(Auxiliar!AA36)</f>
        <v>2</v>
      </c>
      <c r="I49" s="78">
        <f ca="1">INDIRECT(Auxiliar!AB36)</f>
        <v>10</v>
      </c>
      <c r="J49" s="78">
        <f t="shared" ca="1" si="17"/>
        <v>-8</v>
      </c>
      <c r="K49" s="79">
        <f t="shared" ca="1" si="18"/>
        <v>1</v>
      </c>
      <c r="L49" s="80">
        <f t="shared" ca="1" si="19"/>
        <v>6.6666666666666666E-2</v>
      </c>
      <c r="M49" s="5"/>
      <c r="N49" s="5"/>
      <c r="O49" s="5"/>
      <c r="P49" s="5"/>
    </row>
    <row r="50" spans="1:16" ht="18" customHeight="1" x14ac:dyDescent="0.3">
      <c r="A50" s="5"/>
      <c r="B50" s="5"/>
      <c r="C50" s="74"/>
      <c r="D50" s="5"/>
      <c r="E50" s="5"/>
      <c r="F50" s="5"/>
      <c r="G50" s="5"/>
      <c r="H50" s="5"/>
      <c r="I50" s="5"/>
      <c r="J50" s="5"/>
      <c r="K50" s="74"/>
      <c r="L50" s="83"/>
      <c r="M50" s="5"/>
      <c r="N50" s="5"/>
      <c r="O50" s="5"/>
      <c r="P50" s="5"/>
    </row>
    <row r="51" spans="1:16" ht="18" customHeight="1" x14ac:dyDescent="0.3">
      <c r="A51" s="76" t="s">
        <v>62</v>
      </c>
      <c r="B51" s="76" t="s">
        <v>63</v>
      </c>
      <c r="C51" s="76" t="s">
        <v>64</v>
      </c>
      <c r="D51" s="76" t="s">
        <v>65</v>
      </c>
      <c r="E51" s="76" t="s">
        <v>1</v>
      </c>
      <c r="F51" s="76" t="s">
        <v>2</v>
      </c>
      <c r="G51" s="76" t="s">
        <v>3</v>
      </c>
      <c r="H51" s="76" t="s">
        <v>66</v>
      </c>
      <c r="I51" s="76" t="s">
        <v>5</v>
      </c>
      <c r="J51" s="76" t="s">
        <v>67</v>
      </c>
      <c r="K51" s="76" t="s">
        <v>68</v>
      </c>
      <c r="L51" s="77" t="s">
        <v>69</v>
      </c>
      <c r="M51" s="5"/>
      <c r="N51" s="5"/>
      <c r="O51" s="5"/>
      <c r="P51" s="5"/>
    </row>
    <row r="52" spans="1:16" ht="12" customHeight="1" x14ac:dyDescent="0.3">
      <c r="A52" s="5"/>
      <c r="B52" s="5"/>
      <c r="C52" s="74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</row>
    <row r="53" spans="1:16" ht="18" customHeight="1" x14ac:dyDescent="0.3">
      <c r="A53" s="168" t="s">
        <v>80</v>
      </c>
      <c r="B53" s="78" t="s">
        <v>71</v>
      </c>
      <c r="C53" s="79" t="str">
        <f ca="1">INDIRECT(Auxiliar!W38)</f>
        <v>WENDEL</v>
      </c>
      <c r="D53" s="78">
        <f t="shared" ref="D53:D58" ca="1" si="20">E53+F53+G53</f>
        <v>5</v>
      </c>
      <c r="E53" s="78">
        <f ca="1">INDIRECT(Auxiliar!X38)</f>
        <v>3</v>
      </c>
      <c r="F53" s="78">
        <f ca="1">INDIRECT(Auxiliar!Y38)</f>
        <v>2</v>
      </c>
      <c r="G53" s="78">
        <f ca="1">INDIRECT(Auxiliar!Z38)</f>
        <v>0</v>
      </c>
      <c r="H53" s="78">
        <f ca="1">INDIRECT(Auxiliar!AA38)</f>
        <v>6</v>
      </c>
      <c r="I53" s="78">
        <f ca="1">INDIRECT(Auxiliar!AB38)</f>
        <v>2</v>
      </c>
      <c r="J53" s="78">
        <f t="shared" ref="J53:J58" ca="1" si="21">H53-I53</f>
        <v>4</v>
      </c>
      <c r="K53" s="79">
        <f t="shared" ref="K53:K58" ca="1" si="22">(3*E53)+F53</f>
        <v>11</v>
      </c>
      <c r="L53" s="80">
        <f t="shared" ref="L53:L58" ca="1" si="23">IF(ISERR((K53/(D53*3))),0,((K53/(D53*3))))</f>
        <v>0.73333333333333328</v>
      </c>
      <c r="M53" s="5"/>
      <c r="N53" s="5"/>
      <c r="O53" s="5"/>
      <c r="P53" s="5"/>
    </row>
    <row r="54" spans="1:16" ht="18" customHeight="1" x14ac:dyDescent="0.3">
      <c r="A54" s="169"/>
      <c r="B54" s="78" t="s">
        <v>72</v>
      </c>
      <c r="C54" s="79" t="str">
        <f ca="1">INDIRECT(Auxiliar!W39)</f>
        <v>TARCÍZIO</v>
      </c>
      <c r="D54" s="78">
        <f t="shared" ca="1" si="20"/>
        <v>5</v>
      </c>
      <c r="E54" s="78">
        <f ca="1">INDIRECT(Auxiliar!X39)</f>
        <v>3</v>
      </c>
      <c r="F54" s="78">
        <f ca="1">INDIRECT(Auxiliar!Y39)</f>
        <v>1</v>
      </c>
      <c r="G54" s="78">
        <f ca="1">INDIRECT(Auxiliar!Z39)</f>
        <v>1</v>
      </c>
      <c r="H54" s="78">
        <f ca="1">INDIRECT(Auxiliar!AA39)</f>
        <v>9</v>
      </c>
      <c r="I54" s="78">
        <f ca="1">INDIRECT(Auxiliar!AB39)</f>
        <v>3</v>
      </c>
      <c r="J54" s="78">
        <f t="shared" ca="1" si="21"/>
        <v>6</v>
      </c>
      <c r="K54" s="79">
        <f t="shared" ca="1" si="22"/>
        <v>10</v>
      </c>
      <c r="L54" s="80">
        <f t="shared" ca="1" si="23"/>
        <v>0.66666666666666663</v>
      </c>
      <c r="M54" s="5"/>
      <c r="N54" s="5"/>
      <c r="O54" s="5"/>
      <c r="P54" s="5"/>
    </row>
    <row r="55" spans="1:16" ht="18" customHeight="1" x14ac:dyDescent="0.3">
      <c r="A55" s="169"/>
      <c r="B55" s="78" t="s">
        <v>73</v>
      </c>
      <c r="C55" s="79" t="str">
        <f ca="1">INDIRECT(Auxiliar!W40)</f>
        <v>ALAN</v>
      </c>
      <c r="D55" s="78">
        <f t="shared" ca="1" si="20"/>
        <v>5</v>
      </c>
      <c r="E55" s="78">
        <f ca="1">INDIRECT(Auxiliar!X40)</f>
        <v>2</v>
      </c>
      <c r="F55" s="78">
        <f ca="1">INDIRECT(Auxiliar!Y40)</f>
        <v>2</v>
      </c>
      <c r="G55" s="78">
        <f ca="1">INDIRECT(Auxiliar!Z40)</f>
        <v>1</v>
      </c>
      <c r="H55" s="78">
        <f ca="1">INDIRECT(Auxiliar!AA40)</f>
        <v>5</v>
      </c>
      <c r="I55" s="78">
        <f ca="1">INDIRECT(Auxiliar!AB40)</f>
        <v>4</v>
      </c>
      <c r="J55" s="78">
        <f t="shared" ca="1" si="21"/>
        <v>1</v>
      </c>
      <c r="K55" s="79">
        <f t="shared" ca="1" si="22"/>
        <v>8</v>
      </c>
      <c r="L55" s="80">
        <f t="shared" ca="1" si="23"/>
        <v>0.53333333333333333</v>
      </c>
      <c r="M55" s="5"/>
      <c r="N55" s="5"/>
      <c r="O55" s="5"/>
      <c r="P55" s="5"/>
    </row>
    <row r="56" spans="1:16" ht="18" customHeight="1" x14ac:dyDescent="0.3">
      <c r="A56" s="169"/>
      <c r="B56" s="78" t="s">
        <v>74</v>
      </c>
      <c r="C56" s="79" t="str">
        <f ca="1">INDIRECT(Auxiliar!W41)</f>
        <v>JUNIOR</v>
      </c>
      <c r="D56" s="78">
        <f t="shared" ca="1" si="20"/>
        <v>5</v>
      </c>
      <c r="E56" s="78">
        <f ca="1">INDIRECT(Auxiliar!X41)</f>
        <v>2</v>
      </c>
      <c r="F56" s="78">
        <f ca="1">INDIRECT(Auxiliar!Y41)</f>
        <v>1</v>
      </c>
      <c r="G56" s="78">
        <f ca="1">INDIRECT(Auxiliar!Z41)</f>
        <v>2</v>
      </c>
      <c r="H56" s="78">
        <f ca="1">INDIRECT(Auxiliar!AA41)</f>
        <v>6</v>
      </c>
      <c r="I56" s="78">
        <f ca="1">INDIRECT(Auxiliar!AB41)</f>
        <v>9</v>
      </c>
      <c r="J56" s="78">
        <f t="shared" ca="1" si="21"/>
        <v>-3</v>
      </c>
      <c r="K56" s="79">
        <f t="shared" ca="1" si="22"/>
        <v>7</v>
      </c>
      <c r="L56" s="80">
        <f t="shared" ca="1" si="23"/>
        <v>0.46666666666666667</v>
      </c>
      <c r="M56" s="5"/>
      <c r="N56" s="5"/>
      <c r="O56" s="5"/>
      <c r="P56" s="5"/>
    </row>
    <row r="57" spans="1:16" ht="18" customHeight="1" x14ac:dyDescent="0.3">
      <c r="A57" s="169"/>
      <c r="B57" s="78" t="s">
        <v>75</v>
      </c>
      <c r="C57" s="79" t="str">
        <f ca="1">INDIRECT(Auxiliar!W42)</f>
        <v>ALCIDES</v>
      </c>
      <c r="D57" s="78">
        <f t="shared" ca="1" si="20"/>
        <v>5</v>
      </c>
      <c r="E57" s="78">
        <f ca="1">INDIRECT(Auxiliar!X42)</f>
        <v>1</v>
      </c>
      <c r="F57" s="78">
        <f ca="1">INDIRECT(Auxiliar!Y42)</f>
        <v>2</v>
      </c>
      <c r="G57" s="78">
        <f ca="1">INDIRECT(Auxiliar!Z42)</f>
        <v>2</v>
      </c>
      <c r="H57" s="78">
        <f ca="1">INDIRECT(Auxiliar!AA42)</f>
        <v>6</v>
      </c>
      <c r="I57" s="78">
        <f ca="1">INDIRECT(Auxiliar!AB42)</f>
        <v>7</v>
      </c>
      <c r="J57" s="78">
        <f t="shared" ca="1" si="21"/>
        <v>-1</v>
      </c>
      <c r="K57" s="79">
        <f t="shared" ca="1" si="22"/>
        <v>5</v>
      </c>
      <c r="L57" s="80">
        <f t="shared" ca="1" si="23"/>
        <v>0.33333333333333331</v>
      </c>
      <c r="M57" s="5"/>
      <c r="N57" s="5"/>
      <c r="O57" s="5"/>
      <c r="P57" s="5"/>
    </row>
    <row r="58" spans="1:16" ht="18" customHeight="1" x14ac:dyDescent="0.3">
      <c r="A58" s="170"/>
      <c r="B58" s="78" t="s">
        <v>76</v>
      </c>
      <c r="C58" s="79" t="str">
        <f ca="1">INDIRECT(Auxiliar!W43)</f>
        <v>PAULO CÉSAR</v>
      </c>
      <c r="D58" s="78">
        <f t="shared" ca="1" si="20"/>
        <v>5</v>
      </c>
      <c r="E58" s="78">
        <f ca="1">INDIRECT(Auxiliar!X43)</f>
        <v>0</v>
      </c>
      <c r="F58" s="78">
        <f ca="1">INDIRECT(Auxiliar!Y43)</f>
        <v>0</v>
      </c>
      <c r="G58" s="78">
        <f ca="1">INDIRECT(Auxiliar!Z43)</f>
        <v>5</v>
      </c>
      <c r="H58" s="78">
        <f ca="1">INDIRECT(Auxiliar!AA43)</f>
        <v>2</v>
      </c>
      <c r="I58" s="78">
        <f ca="1">INDIRECT(Auxiliar!AB43)</f>
        <v>9</v>
      </c>
      <c r="J58" s="78">
        <f t="shared" ca="1" si="21"/>
        <v>-7</v>
      </c>
      <c r="K58" s="79">
        <f t="shared" ca="1" si="22"/>
        <v>0</v>
      </c>
      <c r="L58" s="80">
        <f t="shared" ca="1" si="23"/>
        <v>0</v>
      </c>
      <c r="M58" s="5"/>
      <c r="N58" s="5"/>
      <c r="O58" s="5"/>
      <c r="P58" s="5"/>
    </row>
    <row r="59" spans="1:16" ht="18" customHeight="1" x14ac:dyDescent="0.3">
      <c r="A59" s="5"/>
      <c r="B59" s="5"/>
      <c r="C59" s="74"/>
      <c r="D59" s="5"/>
      <c r="E59" s="5"/>
      <c r="F59" s="5"/>
      <c r="G59" s="5"/>
      <c r="H59" s="5"/>
      <c r="I59" s="5"/>
      <c r="J59" s="5"/>
      <c r="K59" s="74"/>
      <c r="L59" s="83"/>
      <c r="M59" s="5"/>
      <c r="N59" s="5"/>
      <c r="O59" s="5"/>
      <c r="P59" s="5"/>
    </row>
    <row r="60" spans="1:16" ht="18" customHeight="1" x14ac:dyDescent="0.3">
      <c r="A60" s="5"/>
      <c r="B60" s="5"/>
      <c r="C60" s="74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</row>
    <row r="61" spans="1:16" ht="18" customHeight="1" x14ac:dyDescent="0.3">
      <c r="A61" s="5"/>
      <c r="B61" s="81"/>
      <c r="C61" s="82"/>
      <c r="D61" s="82"/>
      <c r="E61" s="82"/>
      <c r="F61" s="82"/>
      <c r="G61" s="82"/>
      <c r="H61" s="82"/>
      <c r="I61" s="82"/>
      <c r="J61" s="82"/>
      <c r="K61" s="82"/>
      <c r="L61" s="82"/>
      <c r="M61" s="5"/>
      <c r="N61" s="5"/>
      <c r="O61" s="5"/>
      <c r="P61" s="5"/>
    </row>
    <row r="62" spans="1:16" ht="18" customHeight="1" x14ac:dyDescent="0.3">
      <c r="A62" s="5"/>
      <c r="B62" s="5"/>
      <c r="C62" s="74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</row>
    <row r="63" spans="1:16" ht="18" customHeight="1" x14ac:dyDescent="0.3">
      <c r="A63" s="5"/>
      <c r="B63" s="5"/>
      <c r="C63" s="74"/>
      <c r="D63" s="5"/>
      <c r="E63" s="5"/>
      <c r="F63" s="5"/>
      <c r="G63" s="5"/>
      <c r="H63" s="5"/>
      <c r="I63" s="5"/>
      <c r="J63" s="5"/>
      <c r="K63" s="74"/>
      <c r="L63" s="83"/>
      <c r="M63" s="5"/>
      <c r="N63" s="5"/>
      <c r="O63" s="5"/>
      <c r="P63" s="5"/>
    </row>
    <row r="64" spans="1:16" ht="18" customHeight="1" x14ac:dyDescent="0.3">
      <c r="A64" s="5"/>
      <c r="B64" s="5"/>
      <c r="C64" s="74"/>
      <c r="D64" s="5"/>
      <c r="E64" s="5"/>
      <c r="F64" s="5"/>
      <c r="G64" s="5"/>
      <c r="H64" s="5"/>
      <c r="I64" s="5"/>
      <c r="J64" s="5"/>
      <c r="K64" s="74"/>
      <c r="L64" s="83"/>
      <c r="M64" s="5"/>
      <c r="N64" s="5"/>
      <c r="O64" s="5"/>
      <c r="P64" s="5"/>
    </row>
    <row r="65" spans="1:16" ht="18" customHeight="1" x14ac:dyDescent="0.3">
      <c r="A65" s="5"/>
      <c r="B65" s="5"/>
      <c r="C65" s="74"/>
      <c r="D65" s="5"/>
      <c r="E65" s="5"/>
      <c r="F65" s="5"/>
      <c r="G65" s="5"/>
      <c r="H65" s="5"/>
      <c r="I65" s="5"/>
      <c r="J65" s="5"/>
      <c r="K65" s="74"/>
      <c r="L65" s="83"/>
      <c r="M65" s="5"/>
      <c r="N65" s="5"/>
      <c r="O65" s="5"/>
      <c r="P65" s="5"/>
    </row>
    <row r="66" spans="1:16" ht="18" customHeight="1" x14ac:dyDescent="0.3">
      <c r="A66" s="5"/>
      <c r="B66" s="5"/>
      <c r="C66" s="74"/>
      <c r="D66" s="5"/>
      <c r="E66" s="5"/>
      <c r="F66" s="5"/>
      <c r="G66" s="5"/>
      <c r="H66" s="5"/>
      <c r="I66" s="5"/>
      <c r="J66" s="5"/>
      <c r="K66" s="74"/>
      <c r="L66" s="83"/>
      <c r="M66" s="5"/>
      <c r="N66" s="5"/>
      <c r="O66" s="5"/>
      <c r="P66" s="5"/>
    </row>
    <row r="67" spans="1:16" ht="12" customHeight="1" x14ac:dyDescent="0.3">
      <c r="A67" s="5"/>
      <c r="B67" s="5"/>
      <c r="C67" s="74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</row>
    <row r="68" spans="1:16" ht="12" customHeight="1" x14ac:dyDescent="0.3">
      <c r="A68" s="5"/>
      <c r="B68" s="5"/>
      <c r="C68" s="74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</row>
    <row r="69" spans="1:16" ht="12" customHeight="1" x14ac:dyDescent="0.3">
      <c r="A69" s="5"/>
      <c r="B69" s="5"/>
      <c r="C69" s="74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</row>
    <row r="70" spans="1:16" ht="12" customHeight="1" x14ac:dyDescent="0.3">
      <c r="A70" s="5"/>
      <c r="B70" s="5"/>
      <c r="C70" s="74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</row>
    <row r="71" spans="1:16" ht="12" customHeight="1" x14ac:dyDescent="0.3">
      <c r="A71" s="5"/>
      <c r="B71" s="5"/>
      <c r="C71" s="74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</row>
    <row r="72" spans="1:16" ht="12" customHeight="1" x14ac:dyDescent="0.3">
      <c r="A72" s="5"/>
      <c r="B72" s="5"/>
      <c r="C72" s="74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</row>
    <row r="73" spans="1:16" ht="12" customHeight="1" x14ac:dyDescent="0.3">
      <c r="A73" s="5"/>
      <c r="B73" s="5"/>
      <c r="C73" s="74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</row>
    <row r="74" spans="1:16" ht="12" customHeight="1" x14ac:dyDescent="0.3">
      <c r="A74" s="5"/>
      <c r="B74" s="5"/>
      <c r="C74" s="74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</row>
    <row r="75" spans="1:16" ht="12" customHeight="1" x14ac:dyDescent="0.3">
      <c r="A75" s="5"/>
      <c r="B75" s="5"/>
      <c r="C75" s="74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</row>
    <row r="76" spans="1:16" ht="12" customHeight="1" x14ac:dyDescent="0.3">
      <c r="A76" s="5"/>
      <c r="B76" s="5"/>
      <c r="C76" s="74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</row>
    <row r="77" spans="1:16" ht="12" customHeight="1" x14ac:dyDescent="0.3">
      <c r="A77" s="5"/>
      <c r="B77" s="5"/>
      <c r="C77" s="74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</row>
    <row r="78" spans="1:16" ht="12" customHeight="1" x14ac:dyDescent="0.3">
      <c r="A78" s="5"/>
      <c r="B78" s="5"/>
      <c r="C78" s="74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</row>
    <row r="79" spans="1:16" ht="12" customHeight="1" x14ac:dyDescent="0.3">
      <c r="A79" s="5"/>
      <c r="B79" s="5"/>
      <c r="C79" s="74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</row>
    <row r="80" spans="1:16" ht="12" customHeight="1" x14ac:dyDescent="0.3">
      <c r="A80" s="5"/>
      <c r="B80" s="5"/>
      <c r="C80" s="74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</row>
    <row r="81" spans="1:16" ht="12" customHeight="1" x14ac:dyDescent="0.3">
      <c r="A81" s="5"/>
      <c r="B81" s="5"/>
      <c r="C81" s="74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</row>
    <row r="82" spans="1:16" ht="12" customHeight="1" x14ac:dyDescent="0.3">
      <c r="A82" s="5"/>
      <c r="B82" s="5"/>
      <c r="C82" s="74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</row>
    <row r="83" spans="1:16" ht="12" customHeight="1" x14ac:dyDescent="0.3">
      <c r="A83" s="5"/>
      <c r="B83" s="5"/>
      <c r="C83" s="74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</row>
    <row r="84" spans="1:16" ht="12" customHeight="1" x14ac:dyDescent="0.3">
      <c r="A84" s="5"/>
      <c r="B84" s="5"/>
      <c r="C84" s="74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</row>
    <row r="85" spans="1:16" ht="12" customHeight="1" x14ac:dyDescent="0.3">
      <c r="A85" s="5"/>
      <c r="B85" s="5"/>
      <c r="C85" s="74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</row>
    <row r="86" spans="1:16" ht="12" customHeight="1" x14ac:dyDescent="0.3">
      <c r="A86" s="5"/>
      <c r="B86" s="5"/>
      <c r="C86" s="74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</row>
    <row r="87" spans="1:16" ht="12" customHeight="1" x14ac:dyDescent="0.3">
      <c r="A87" s="5"/>
      <c r="B87" s="5"/>
      <c r="C87" s="74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</row>
    <row r="88" spans="1:16" ht="12" customHeight="1" x14ac:dyDescent="0.3">
      <c r="A88" s="5"/>
      <c r="B88" s="5"/>
      <c r="C88" s="74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</row>
    <row r="89" spans="1:16" ht="12" customHeight="1" x14ac:dyDescent="0.3">
      <c r="A89" s="5"/>
      <c r="B89" s="5"/>
      <c r="C89" s="74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</row>
    <row r="90" spans="1:16" ht="12" customHeight="1" x14ac:dyDescent="0.3">
      <c r="A90" s="5"/>
      <c r="B90" s="5"/>
      <c r="C90" s="74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</row>
    <row r="91" spans="1:16" ht="12" customHeight="1" x14ac:dyDescent="0.3">
      <c r="A91" s="5"/>
      <c r="B91" s="5"/>
      <c r="C91" s="74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</row>
    <row r="92" spans="1:16" ht="12" customHeight="1" x14ac:dyDescent="0.3">
      <c r="A92" s="5"/>
      <c r="B92" s="5"/>
      <c r="C92" s="74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</row>
    <row r="93" spans="1:16" ht="12" customHeight="1" x14ac:dyDescent="0.3">
      <c r="A93" s="5"/>
      <c r="B93" s="5"/>
      <c r="C93" s="74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</row>
    <row r="94" spans="1:16" ht="12" customHeight="1" x14ac:dyDescent="0.3">
      <c r="A94" s="5"/>
      <c r="B94" s="5"/>
      <c r="C94" s="74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</row>
    <row r="95" spans="1:16" ht="12" customHeight="1" x14ac:dyDescent="0.3">
      <c r="A95" s="5"/>
      <c r="B95" s="5"/>
      <c r="C95" s="74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</row>
    <row r="96" spans="1:16" ht="12" customHeight="1" x14ac:dyDescent="0.3">
      <c r="A96" s="5"/>
      <c r="B96" s="5"/>
      <c r="C96" s="74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</row>
    <row r="97" spans="1:16" ht="12" customHeight="1" x14ac:dyDescent="0.3">
      <c r="A97" s="5"/>
      <c r="B97" s="5"/>
      <c r="C97" s="74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</row>
    <row r="98" spans="1:16" ht="12" customHeight="1" x14ac:dyDescent="0.3">
      <c r="A98" s="5"/>
      <c r="B98" s="5"/>
      <c r="C98" s="74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</row>
    <row r="99" spans="1:16" ht="12" customHeight="1" x14ac:dyDescent="0.3">
      <c r="A99" s="5"/>
      <c r="B99" s="5"/>
      <c r="C99" s="74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</row>
    <row r="100" spans="1:16" ht="12" customHeight="1" x14ac:dyDescent="0.3">
      <c r="A100" s="5"/>
      <c r="B100" s="5"/>
      <c r="C100" s="74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</row>
  </sheetData>
  <mergeCells count="9">
    <mergeCell ref="A17:A22"/>
    <mergeCell ref="A7:A13"/>
    <mergeCell ref="A53:A58"/>
    <mergeCell ref="A1:L1"/>
    <mergeCell ref="A2:L2"/>
    <mergeCell ref="A3:L3"/>
    <mergeCell ref="A26:A31"/>
    <mergeCell ref="A35:A40"/>
    <mergeCell ref="A44:A49"/>
  </mergeCells>
  <printOptions horizontalCentered="1" verticalCentered="1"/>
  <pageMargins left="0.59055118110236227" right="0.39370078740157483" top="0.59055118110236227" bottom="0.39370078740157483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0000"/>
  </sheetPr>
  <dimension ref="A1:AG100"/>
  <sheetViews>
    <sheetView workbookViewId="0"/>
  </sheetViews>
  <sheetFormatPr defaultColWidth="14.44140625" defaultRowHeight="15" customHeight="1" x14ac:dyDescent="0.3"/>
  <cols>
    <col min="1" max="1" width="20.33203125" customWidth="1"/>
    <col min="2" max="2" width="4.33203125" customWidth="1"/>
    <col min="3" max="3" width="20.33203125" customWidth="1"/>
    <col min="4" max="11" width="2.6640625" customWidth="1"/>
    <col min="12" max="12" width="20.33203125" customWidth="1"/>
    <col min="13" max="17" width="3.6640625" customWidth="1"/>
    <col min="18" max="18" width="12" customWidth="1"/>
    <col min="19" max="21" width="3.6640625" customWidth="1"/>
    <col min="22" max="22" width="5.6640625" hidden="1" customWidth="1"/>
    <col min="23" max="23" width="13.33203125" hidden="1" customWidth="1"/>
    <col min="24" max="26" width="13.5546875" hidden="1" customWidth="1"/>
    <col min="27" max="27" width="13.44140625" hidden="1" customWidth="1"/>
    <col min="28" max="28" width="13.5546875" hidden="1" customWidth="1"/>
    <col min="29" max="29" width="11.5546875" customWidth="1"/>
    <col min="30" max="30" width="5.5546875" customWidth="1"/>
    <col min="31" max="31" width="11.5546875" customWidth="1"/>
    <col min="32" max="32" width="18" customWidth="1"/>
    <col min="33" max="33" width="9.109375" customWidth="1"/>
  </cols>
  <sheetData>
    <row r="1" spans="1:33" ht="12" customHeight="1" x14ac:dyDescent="0.3">
      <c r="A1" s="1" t="str">
        <f ca="1">'Tab da Seg Fase'!N8</f>
        <v>ADOLPHO</v>
      </c>
      <c r="B1" s="1">
        <f>IF('Tab da Seg Fase'!O8&lt;'Tab da Seg Fase'!Q8,0,IF('Tab da Seg Fase'!O8='Tab da Seg Fase'!Q8,1,IF('Tab da Seg Fase'!O8&gt;'Tab da Seg Fase'!Q8,2)))</f>
        <v>2</v>
      </c>
      <c r="C1" s="1" t="str">
        <f ca="1">'Tab da Seg Fase'!R8</f>
        <v>ANDRÉ</v>
      </c>
      <c r="D1" s="1">
        <f>IF('Tab da Seg Fase'!O8&gt;'Tab da Seg Fase'!Q8,0,IF('Tab da Seg Fase'!O8='Tab da Seg Fase'!Q8,1,IF('Tab da Seg Fase'!O8&lt;'Tab da Seg Fase'!Q8,2)))</f>
        <v>0</v>
      </c>
      <c r="E1" s="1">
        <f>IF(ISNUMBER('Tab da Seg Fase'!O8),1,0)</f>
        <v>1</v>
      </c>
      <c r="F1" s="1">
        <f t="shared" ref="F1:F36" si="0">IF(B1*E1=2,1,0)</f>
        <v>1</v>
      </c>
      <c r="G1" s="1">
        <f t="shared" ref="G1:G36" si="1">IF(B1*E1=1,1,0)</f>
        <v>0</v>
      </c>
      <c r="H1" s="1">
        <f t="shared" ref="H1:H36" si="2">IF(B1=0,IF(E1=1,1,0),0)</f>
        <v>0</v>
      </c>
      <c r="I1" s="1">
        <f t="shared" ref="I1:I36" si="3">IF(E1*D1=2,1,0)</f>
        <v>0</v>
      </c>
      <c r="J1" s="1">
        <f t="shared" ref="J1:J36" si="4">IF(E1*D1=1,1,0)</f>
        <v>0</v>
      </c>
      <c r="K1" s="1">
        <f t="shared" ref="K1:K36" si="5">IF(D1=0,IF(E1=1,1,0),0)</f>
        <v>1</v>
      </c>
      <c r="L1" s="2" t="s">
        <v>0</v>
      </c>
      <c r="M1" s="2" t="s">
        <v>1</v>
      </c>
      <c r="N1" s="2" t="s">
        <v>2</v>
      </c>
      <c r="O1" s="2" t="s">
        <v>3</v>
      </c>
      <c r="P1" s="2" t="s">
        <v>4</v>
      </c>
      <c r="Q1" s="2" t="s">
        <v>5</v>
      </c>
      <c r="R1" s="1"/>
      <c r="S1" s="1"/>
      <c r="T1" s="1"/>
      <c r="U1" s="1"/>
      <c r="V1" s="3"/>
      <c r="W1" s="1" t="s">
        <v>6</v>
      </c>
      <c r="X1" s="1" t="s">
        <v>7</v>
      </c>
      <c r="Y1" s="1" t="s">
        <v>8</v>
      </c>
      <c r="Z1" s="1" t="s">
        <v>9</v>
      </c>
      <c r="AA1" s="1" t="s">
        <v>10</v>
      </c>
      <c r="AB1" s="1" t="s">
        <v>11</v>
      </c>
      <c r="AC1" s="84"/>
      <c r="AD1" s="3"/>
      <c r="AE1" s="3"/>
      <c r="AF1" s="3"/>
      <c r="AG1" s="3"/>
    </row>
    <row r="2" spans="1:33" ht="12" customHeight="1" x14ac:dyDescent="0.3">
      <c r="A2" s="1" t="str">
        <f ca="1">'Tab da Seg Fase'!N9</f>
        <v>LORIVAL</v>
      </c>
      <c r="B2" s="1">
        <f>IF('Tab da Seg Fase'!O9&lt;'Tab da Seg Fase'!Q9,0,IF('Tab da Seg Fase'!O9='Tab da Seg Fase'!Q9,1,IF('Tab da Seg Fase'!O9&gt;'Tab da Seg Fase'!Q9,2)))</f>
        <v>1</v>
      </c>
      <c r="C2" s="1" t="str">
        <f ca="1">'Tab da Seg Fase'!R9</f>
        <v>DUGUET</v>
      </c>
      <c r="D2" s="1">
        <f>IF('Tab da Seg Fase'!O9&gt;'Tab da Seg Fase'!Q9,0,IF('Tab da Seg Fase'!O9='Tab da Seg Fase'!Q9,1,IF('Tab da Seg Fase'!O9&lt;'Tab da Seg Fase'!Q9,2)))</f>
        <v>1</v>
      </c>
      <c r="E2" s="1">
        <f>IF(ISNUMBER('Tab da Seg Fase'!O9),1,0)</f>
        <v>1</v>
      </c>
      <c r="F2" s="1">
        <f t="shared" si="0"/>
        <v>0</v>
      </c>
      <c r="G2" s="1">
        <f t="shared" si="1"/>
        <v>1</v>
      </c>
      <c r="H2" s="1">
        <f t="shared" si="2"/>
        <v>0</v>
      </c>
      <c r="I2" s="1">
        <f t="shared" si="3"/>
        <v>0</v>
      </c>
      <c r="J2" s="1">
        <f t="shared" si="4"/>
        <v>1</v>
      </c>
      <c r="K2" s="1">
        <f t="shared" si="5"/>
        <v>0</v>
      </c>
      <c r="L2" s="1" t="str">
        <f ca="1">'Classif da Prim Fase'!C7</f>
        <v>ADOLPHO</v>
      </c>
      <c r="M2" s="1">
        <f t="shared" ref="M2:M4" ca="1" si="6">SUMIF($A$1:$A$36,L2,$F$1:$F$36)+SUMIF($C$1:$C$36,L2,$I$1:$I$36)</f>
        <v>2</v>
      </c>
      <c r="N2" s="1">
        <f t="shared" ref="N2:N4" ca="1" si="7">SUMIF($A$1:$A$36,L2,$G$1:$G$36)+SUMIF($C$1:$C$36,L2,$J$1:$J$36)</f>
        <v>0</v>
      </c>
      <c r="O2" s="1">
        <f t="shared" ref="O2:O4" ca="1" si="8">SUMIF($A$1:$A$36,L2,$H$1:$H$36)+SUMIF($C$1:$C$36,L2,$K$1:$K$36)</f>
        <v>0</v>
      </c>
      <c r="P2" s="1">
        <f ca="1">SUMIF('Tab da Seg Fase'!$N$8:$N$43,L2,'Tab da Seg Fase'!$O$8:$O$43)+SUMIF('Tab da Seg Fase'!$R$8:$R$43,L2,'Tab da Seg Fase'!$Q$8:$Q$43)</f>
        <v>4</v>
      </c>
      <c r="Q2" s="1">
        <f ca="1">SUMIF('Tab da Seg Fase'!$N$8:$N$43,L2,'Tab da Seg Fase'!$Q$8:$Q$43)+SUMIF('Tab da Seg Fase'!$R$8:$R$43,L2,'Tab da Seg Fase'!$O$8:$O$43)</f>
        <v>1</v>
      </c>
      <c r="R2" s="1">
        <f t="shared" ref="R2:R4" ca="1" si="9">(1000000*((3*M2)+N2))+(10000*M2)+(100*(P2-Q2))+P2+(0.001*(3-T2))</f>
        <v>6020304.0020000003</v>
      </c>
      <c r="S2" s="1">
        <f t="shared" ref="S2:S4" ca="1" si="10">RANK(R2,$R$2:$R$4)</f>
        <v>1</v>
      </c>
      <c r="T2" s="1">
        <v>1</v>
      </c>
      <c r="U2" s="1">
        <f t="shared" ref="U2:U4" ca="1" si="11">IF($S$2=T2,2,0)+IF($S$3=T2,3,0)+IF($S$4=T2,4,0)</f>
        <v>2</v>
      </c>
      <c r="V2" s="3"/>
      <c r="W2" s="3" t="str">
        <f t="shared" ref="W2:AB2" ca="1" si="12">CONCATENATE("'Auxiliar (2)'!",W$1,$U2)</f>
        <v>'Auxiliar (2)'!L2</v>
      </c>
      <c r="X2" s="3" t="str">
        <f t="shared" ca="1" si="12"/>
        <v>'Auxiliar (2)'!M2</v>
      </c>
      <c r="Y2" s="3" t="str">
        <f t="shared" ca="1" si="12"/>
        <v>'Auxiliar (2)'!N2</v>
      </c>
      <c r="Z2" s="3" t="str">
        <f t="shared" ca="1" si="12"/>
        <v>'Auxiliar (2)'!O2</v>
      </c>
      <c r="AA2" s="3" t="str">
        <f t="shared" ca="1" si="12"/>
        <v>'Auxiliar (2)'!P2</v>
      </c>
      <c r="AB2" s="3" t="str">
        <f t="shared" ca="1" si="12"/>
        <v>'Auxiliar (2)'!Q2</v>
      </c>
      <c r="AC2" s="84" t="s">
        <v>81</v>
      </c>
      <c r="AD2" s="84"/>
      <c r="AE2" s="5"/>
      <c r="AF2" s="5"/>
      <c r="AG2" s="3"/>
    </row>
    <row r="3" spans="1:33" ht="12" customHeight="1" x14ac:dyDescent="0.3">
      <c r="A3" s="1" t="str">
        <f ca="1">'Tab da Seg Fase'!N10</f>
        <v>M. FERREIRA</v>
      </c>
      <c r="B3" s="1">
        <f>IF('Tab da Seg Fase'!O10&lt;'Tab da Seg Fase'!Q10,0,IF('Tab da Seg Fase'!O10='Tab da Seg Fase'!Q10,1,IF('Tab da Seg Fase'!O10&gt;'Tab da Seg Fase'!Q10,2)))</f>
        <v>1</v>
      </c>
      <c r="C3" s="1" t="str">
        <f ca="1">'Tab da Seg Fase'!R10</f>
        <v>M. SILVA</v>
      </c>
      <c r="D3" s="1">
        <f>IF('Tab da Seg Fase'!O10&gt;'Tab da Seg Fase'!Q10,0,IF('Tab da Seg Fase'!O10='Tab da Seg Fase'!Q10,1,IF('Tab da Seg Fase'!O10&lt;'Tab da Seg Fase'!Q10,2)))</f>
        <v>1</v>
      </c>
      <c r="E3" s="1">
        <f>IF(ISNUMBER('Tab da Seg Fase'!O10),1,0)</f>
        <v>1</v>
      </c>
      <c r="F3" s="1">
        <f t="shared" si="0"/>
        <v>0</v>
      </c>
      <c r="G3" s="1">
        <f t="shared" si="1"/>
        <v>1</v>
      </c>
      <c r="H3" s="1">
        <f t="shared" si="2"/>
        <v>0</v>
      </c>
      <c r="I3" s="1">
        <f t="shared" si="3"/>
        <v>0</v>
      </c>
      <c r="J3" s="1">
        <f t="shared" si="4"/>
        <v>1</v>
      </c>
      <c r="K3" s="1">
        <f t="shared" si="5"/>
        <v>0</v>
      </c>
      <c r="L3" s="1" t="str">
        <f ca="1">'Classif da Prim Fase'!C18</f>
        <v>LUIZ CLÁUDIO</v>
      </c>
      <c r="M3" s="1">
        <f t="shared" ca="1" si="6"/>
        <v>0</v>
      </c>
      <c r="N3" s="1">
        <f t="shared" ca="1" si="7"/>
        <v>0</v>
      </c>
      <c r="O3" s="1">
        <f t="shared" ca="1" si="8"/>
        <v>2</v>
      </c>
      <c r="P3" s="1">
        <f ca="1">SUMIF('Tab da Seg Fase'!$N$8:$N$43,L3,'Tab da Seg Fase'!$O$8:$O$43)+SUMIF('Tab da Seg Fase'!$R$8:$R$43,L3,'Tab da Seg Fase'!$Q$8:$Q$43)</f>
        <v>0</v>
      </c>
      <c r="Q3" s="1">
        <f ca="1">SUMIF('Tab da Seg Fase'!$N$8:$N$43,L3,'Tab da Seg Fase'!$Q$8:$Q$43)+SUMIF('Tab da Seg Fase'!$R$8:$R$43,L3,'Tab da Seg Fase'!$O$8:$O$43)</f>
        <v>3</v>
      </c>
      <c r="R3" s="1">
        <f t="shared" ca="1" si="9"/>
        <v>-299.99900000000002</v>
      </c>
      <c r="S3" s="1">
        <f t="shared" ca="1" si="10"/>
        <v>3</v>
      </c>
      <c r="T3" s="1">
        <v>2</v>
      </c>
      <c r="U3" s="1">
        <f t="shared" ca="1" si="11"/>
        <v>4</v>
      </c>
      <c r="V3" s="3"/>
      <c r="W3" s="3" t="str">
        <f t="shared" ref="W3:AB3" ca="1" si="13">CONCATENATE("'Auxiliar (2)'!",W$1,$U3)</f>
        <v>'Auxiliar (2)'!L4</v>
      </c>
      <c r="X3" s="3" t="str">
        <f t="shared" ca="1" si="13"/>
        <v>'Auxiliar (2)'!M4</v>
      </c>
      <c r="Y3" s="3" t="str">
        <f t="shared" ca="1" si="13"/>
        <v>'Auxiliar (2)'!N4</v>
      </c>
      <c r="Z3" s="3" t="str">
        <f t="shared" ca="1" si="13"/>
        <v>'Auxiliar (2)'!O4</v>
      </c>
      <c r="AA3" s="3" t="str">
        <f t="shared" ca="1" si="13"/>
        <v>'Auxiliar (2)'!P4</v>
      </c>
      <c r="AB3" s="3" t="str">
        <f t="shared" ca="1" si="13"/>
        <v>'Auxiliar (2)'!Q4</v>
      </c>
      <c r="AC3" s="84"/>
      <c r="AD3" s="84"/>
      <c r="AE3" s="5"/>
      <c r="AF3" s="5"/>
      <c r="AG3" s="3"/>
    </row>
    <row r="4" spans="1:33" ht="12" customHeight="1" x14ac:dyDescent="0.3">
      <c r="A4" s="1" t="str">
        <f ca="1">'Tab da Seg Fase'!N11</f>
        <v>MARCUS</v>
      </c>
      <c r="B4" s="1">
        <f>IF('Tab da Seg Fase'!O11&lt;'Tab da Seg Fase'!Q11,0,IF('Tab da Seg Fase'!O11='Tab da Seg Fase'!Q11,1,IF('Tab da Seg Fase'!O11&gt;'Tab da Seg Fase'!Q11,2)))</f>
        <v>2</v>
      </c>
      <c r="C4" s="1" t="str">
        <f ca="1">'Tab da Seg Fase'!R11</f>
        <v>ALAN</v>
      </c>
      <c r="D4" s="1">
        <f>IF('Tab da Seg Fase'!O11&gt;'Tab da Seg Fase'!Q11,0,IF('Tab da Seg Fase'!O11='Tab da Seg Fase'!Q11,1,IF('Tab da Seg Fase'!O11&lt;'Tab da Seg Fase'!Q11,2)))</f>
        <v>0</v>
      </c>
      <c r="E4" s="1">
        <f>IF(ISNUMBER('Tab da Seg Fase'!O11),1,0)</f>
        <v>1</v>
      </c>
      <c r="F4" s="1">
        <f t="shared" si="0"/>
        <v>1</v>
      </c>
      <c r="G4" s="1">
        <f t="shared" si="1"/>
        <v>0</v>
      </c>
      <c r="H4" s="1">
        <f t="shared" si="2"/>
        <v>0</v>
      </c>
      <c r="I4" s="1">
        <f t="shared" si="3"/>
        <v>0</v>
      </c>
      <c r="J4" s="1">
        <f t="shared" si="4"/>
        <v>0</v>
      </c>
      <c r="K4" s="1">
        <f t="shared" si="5"/>
        <v>1</v>
      </c>
      <c r="L4" s="1" t="str">
        <f ca="1">'Classif da Prim Fase'!C28</f>
        <v>ANDRÉ</v>
      </c>
      <c r="M4" s="1">
        <f t="shared" ca="1" si="6"/>
        <v>1</v>
      </c>
      <c r="N4" s="1">
        <f t="shared" ca="1" si="7"/>
        <v>0</v>
      </c>
      <c r="O4" s="1">
        <f t="shared" ca="1" si="8"/>
        <v>1</v>
      </c>
      <c r="P4" s="1">
        <f ca="1">SUMIF('Tab da Seg Fase'!$N$8:$N$43,L4,'Tab da Seg Fase'!$O$8:$O$43)+SUMIF('Tab da Seg Fase'!$R$8:$R$43,L4,'Tab da Seg Fase'!$Q$8:$Q$43)</f>
        <v>2</v>
      </c>
      <c r="Q4" s="1">
        <f ca="1">SUMIF('Tab da Seg Fase'!$N$8:$N$43,L4,'Tab da Seg Fase'!$Q$8:$Q$43)+SUMIF('Tab da Seg Fase'!$R$8:$R$43,L4,'Tab da Seg Fase'!$O$8:$O$43)</f>
        <v>2</v>
      </c>
      <c r="R4" s="85">
        <f t="shared" ca="1" si="9"/>
        <v>3010002</v>
      </c>
      <c r="S4" s="1">
        <f t="shared" ca="1" si="10"/>
        <v>2</v>
      </c>
      <c r="T4" s="1">
        <v>3</v>
      </c>
      <c r="U4" s="1">
        <f t="shared" ca="1" si="11"/>
        <v>3</v>
      </c>
      <c r="V4" s="3"/>
      <c r="W4" s="3" t="str">
        <f t="shared" ref="W4:AB4" ca="1" si="14">CONCATENATE("'Auxiliar (2)'!",W$1,$U4)</f>
        <v>'Auxiliar (2)'!L3</v>
      </c>
      <c r="X4" s="3" t="str">
        <f t="shared" ca="1" si="14"/>
        <v>'Auxiliar (2)'!M3</v>
      </c>
      <c r="Y4" s="3" t="str">
        <f t="shared" ca="1" si="14"/>
        <v>'Auxiliar (2)'!N3</v>
      </c>
      <c r="Z4" s="3" t="str">
        <f t="shared" ca="1" si="14"/>
        <v>'Auxiliar (2)'!O3</v>
      </c>
      <c r="AA4" s="3" t="str">
        <f t="shared" ca="1" si="14"/>
        <v>'Auxiliar (2)'!P3</v>
      </c>
      <c r="AB4" s="3" t="str">
        <f t="shared" ca="1" si="14"/>
        <v>'Auxiliar (2)'!Q3</v>
      </c>
      <c r="AC4" s="84"/>
      <c r="AD4" s="84"/>
      <c r="AE4" s="5"/>
      <c r="AF4" s="5"/>
      <c r="AG4" s="3"/>
    </row>
    <row r="5" spans="1:33" ht="12" customHeight="1" x14ac:dyDescent="0.3">
      <c r="A5" s="1" t="str">
        <f ca="1">'Tab da Seg Fase'!N12</f>
        <v>TARCÍZIO</v>
      </c>
      <c r="B5" s="1">
        <f>IF('Tab da Seg Fase'!O12&lt;'Tab da Seg Fase'!Q12,0,IF('Tab da Seg Fase'!O12='Tab da Seg Fase'!Q12,1,IF('Tab da Seg Fase'!O12&gt;'Tab da Seg Fase'!Q12,2)))</f>
        <v>0</v>
      </c>
      <c r="C5" s="1" t="str">
        <f ca="1">'Tab da Seg Fase'!R12</f>
        <v>CARUSO</v>
      </c>
      <c r="D5" s="1">
        <f>IF('Tab da Seg Fase'!O12&gt;'Tab da Seg Fase'!Q12,0,IF('Tab da Seg Fase'!O12='Tab da Seg Fase'!Q12,1,IF('Tab da Seg Fase'!O12&lt;'Tab da Seg Fase'!Q12,2)))</f>
        <v>2</v>
      </c>
      <c r="E5" s="1">
        <f>IF(ISNUMBER('Tab da Seg Fase'!O12),1,0)</f>
        <v>1</v>
      </c>
      <c r="F5" s="1">
        <f t="shared" si="0"/>
        <v>0</v>
      </c>
      <c r="G5" s="1">
        <f t="shared" si="1"/>
        <v>0</v>
      </c>
      <c r="H5" s="1">
        <f t="shared" si="2"/>
        <v>1</v>
      </c>
      <c r="I5" s="1">
        <f t="shared" si="3"/>
        <v>1</v>
      </c>
      <c r="J5" s="1">
        <f t="shared" si="4"/>
        <v>0</v>
      </c>
      <c r="K5" s="1">
        <f t="shared" si="5"/>
        <v>0</v>
      </c>
      <c r="L5" s="1"/>
      <c r="M5" s="1"/>
      <c r="N5" s="1"/>
      <c r="O5" s="1"/>
      <c r="P5" s="1"/>
      <c r="Q5" s="1"/>
      <c r="R5" s="1"/>
      <c r="S5" s="1"/>
      <c r="T5" s="1"/>
      <c r="U5" s="1"/>
      <c r="V5" s="3"/>
      <c r="W5" s="3"/>
      <c r="X5" s="3"/>
      <c r="Y5" s="3"/>
      <c r="Z5" s="3"/>
      <c r="AA5" s="3"/>
      <c r="AB5" s="3"/>
      <c r="AC5" s="84"/>
      <c r="AD5" s="84"/>
      <c r="AE5" s="5"/>
      <c r="AF5" s="5"/>
      <c r="AG5" s="3"/>
    </row>
    <row r="6" spans="1:33" ht="12" customHeight="1" x14ac:dyDescent="0.3">
      <c r="A6" s="1" t="str">
        <f ca="1">'Tab da Seg Fase'!N13</f>
        <v>WENDEL</v>
      </c>
      <c r="B6" s="1">
        <f>IF('Tab da Seg Fase'!O13&lt;'Tab da Seg Fase'!Q13,0,IF('Tab da Seg Fase'!O13='Tab da Seg Fase'!Q13,1,IF('Tab da Seg Fase'!O13&gt;'Tab da Seg Fase'!Q13,2)))</f>
        <v>0</v>
      </c>
      <c r="C6" s="1" t="str">
        <f ca="1">'Tab da Seg Fase'!R13</f>
        <v>BETO</v>
      </c>
      <c r="D6" s="1">
        <f>IF('Tab da Seg Fase'!O13&gt;'Tab da Seg Fase'!Q13,0,IF('Tab da Seg Fase'!O13='Tab da Seg Fase'!Q13,1,IF('Tab da Seg Fase'!O13&lt;'Tab da Seg Fase'!Q13,2)))</f>
        <v>2</v>
      </c>
      <c r="E6" s="1">
        <f>IF(ISNUMBER('Tab da Seg Fase'!O13),1,0)</f>
        <v>1</v>
      </c>
      <c r="F6" s="1">
        <f t="shared" si="0"/>
        <v>0</v>
      </c>
      <c r="G6" s="1">
        <f t="shared" si="1"/>
        <v>0</v>
      </c>
      <c r="H6" s="1">
        <f t="shared" si="2"/>
        <v>1</v>
      </c>
      <c r="I6" s="1">
        <f t="shared" si="3"/>
        <v>1</v>
      </c>
      <c r="J6" s="1">
        <f t="shared" si="4"/>
        <v>0</v>
      </c>
      <c r="K6" s="1">
        <f t="shared" si="5"/>
        <v>0</v>
      </c>
      <c r="L6" s="1" t="str">
        <f ca="1">'Classif da Prim Fase'!C17</f>
        <v>LORIVAL</v>
      </c>
      <c r="M6" s="1">
        <f t="shared" ref="M6:M8" ca="1" si="15">SUMIF($A$1:$A$36,L6,$F$1:$F$36)+SUMIF($C$1:$C$36,L6,$I$1:$I$36)</f>
        <v>1</v>
      </c>
      <c r="N6" s="1">
        <f t="shared" ref="N6:N8" ca="1" si="16">SUMIF($A$1:$A$36,L6,$G$1:$G$36)+SUMIF($C$1:$C$36,L6,$J$1:$J$36)</f>
        <v>1</v>
      </c>
      <c r="O6" s="1">
        <f t="shared" ref="O6:O8" ca="1" si="17">SUMIF($A$1:$A$36,L6,$H$1:$H$36)+SUMIF($C$1:$C$36,L6,$K$1:$K$36)</f>
        <v>0</v>
      </c>
      <c r="P6" s="1">
        <f ca="1">SUMIF('Tab da Seg Fase'!$N$8:$N$43,L6,'Tab da Seg Fase'!$O$8:$O$43)+SUMIF('Tab da Seg Fase'!$R$8:$R$43,L6,'Tab da Seg Fase'!$Q$8:$Q$43)</f>
        <v>6</v>
      </c>
      <c r="Q6" s="1">
        <f ca="1">SUMIF('Tab da Seg Fase'!$N$8:$N$43,L6,'Tab da Seg Fase'!$Q$8:$Q$43)+SUMIF('Tab da Seg Fase'!$R$8:$R$43,L6,'Tab da Seg Fase'!$O$8:$O$43)</f>
        <v>1</v>
      </c>
      <c r="R6" s="1">
        <f t="shared" ref="R6:R8" ca="1" si="18">(1000000*((3*M6)+N6))+(10000*M6)+(100*(P6-Q6))+P6+(0.001*(3-T6))</f>
        <v>4010506.0019999999</v>
      </c>
      <c r="S6" s="1">
        <f t="shared" ref="S6:S8" ca="1" si="19">RANK(R6,$R$6:$R$8)</f>
        <v>1</v>
      </c>
      <c r="T6" s="1">
        <v>1</v>
      </c>
      <c r="U6" s="1">
        <f t="shared" ref="U6:U8" ca="1" si="20">IF($S$6=T6,6,0)+IF($S$7=T6,7,0)+IF($S$8=T6,8,0)</f>
        <v>6</v>
      </c>
      <c r="V6" s="3"/>
      <c r="W6" s="3" t="str">
        <f t="shared" ref="W6:AB6" ca="1" si="21">CONCATENATE("'Auxiliar (2)'!",W$1,$U6)</f>
        <v>'Auxiliar (2)'!L6</v>
      </c>
      <c r="X6" s="3" t="str">
        <f t="shared" ca="1" si="21"/>
        <v>'Auxiliar (2)'!M6</v>
      </c>
      <c r="Y6" s="3" t="str">
        <f t="shared" ca="1" si="21"/>
        <v>'Auxiliar (2)'!N6</v>
      </c>
      <c r="Z6" s="3" t="str">
        <f t="shared" ca="1" si="21"/>
        <v>'Auxiliar (2)'!O6</v>
      </c>
      <c r="AA6" s="3" t="str">
        <f t="shared" ca="1" si="21"/>
        <v>'Auxiliar (2)'!P6</v>
      </c>
      <c r="AB6" s="3" t="str">
        <f t="shared" ca="1" si="21"/>
        <v>'Auxiliar (2)'!Q6</v>
      </c>
      <c r="AC6" s="84" t="s">
        <v>82</v>
      </c>
      <c r="AD6" s="84"/>
      <c r="AE6" s="5"/>
      <c r="AF6" s="5"/>
      <c r="AG6" s="3"/>
    </row>
    <row r="7" spans="1:33" ht="12" customHeight="1" x14ac:dyDescent="0.3">
      <c r="A7" s="1" t="str">
        <f ca="1">'Tab da Seg Fase'!N14</f>
        <v>RAFAEL PENA</v>
      </c>
      <c r="B7" s="1">
        <f>IF('Tab da Seg Fase'!O14&lt;'Tab da Seg Fase'!Q14,0,IF('Tab da Seg Fase'!O14='Tab da Seg Fase'!Q14,1,IF('Tab da Seg Fase'!O14&gt;'Tab da Seg Fase'!Q14,2)))</f>
        <v>1</v>
      </c>
      <c r="C7" s="1" t="str">
        <f ca="1">'Tab da Seg Fase'!R14</f>
        <v>FRANCISCO</v>
      </c>
      <c r="D7" s="1">
        <f>IF('Tab da Seg Fase'!O14&gt;'Tab da Seg Fase'!Q14,0,IF('Tab da Seg Fase'!O14='Tab da Seg Fase'!Q14,1,IF('Tab da Seg Fase'!O14&lt;'Tab da Seg Fase'!Q14,2)))</f>
        <v>1</v>
      </c>
      <c r="E7" s="1">
        <f>IF(ISNUMBER('Tab da Seg Fase'!O14),1,0)</f>
        <v>1</v>
      </c>
      <c r="F7" s="1">
        <f t="shared" si="0"/>
        <v>0</v>
      </c>
      <c r="G7" s="1">
        <f t="shared" si="1"/>
        <v>1</v>
      </c>
      <c r="H7" s="1">
        <f t="shared" si="2"/>
        <v>0</v>
      </c>
      <c r="I7" s="1">
        <f t="shared" si="3"/>
        <v>0</v>
      </c>
      <c r="J7" s="1">
        <f t="shared" si="4"/>
        <v>1</v>
      </c>
      <c r="K7" s="1">
        <f t="shared" si="5"/>
        <v>0</v>
      </c>
      <c r="L7" s="1" t="str">
        <f ca="1">'Classif da Prim Fase'!C27</f>
        <v>DUGUET</v>
      </c>
      <c r="M7" s="1">
        <f t="shared" ca="1" si="15"/>
        <v>1</v>
      </c>
      <c r="N7" s="1">
        <f t="shared" ca="1" si="16"/>
        <v>1</v>
      </c>
      <c r="O7" s="1">
        <f t="shared" ca="1" si="17"/>
        <v>0</v>
      </c>
      <c r="P7" s="1">
        <f ca="1">SUMIF('Tab da Seg Fase'!$N$8:$N$43,L7,'Tab da Seg Fase'!$O$8:$O$43)+SUMIF('Tab da Seg Fase'!$R$8:$R$43,L7,'Tab da Seg Fase'!$Q$8:$Q$43)</f>
        <v>4</v>
      </c>
      <c r="Q7" s="1">
        <f ca="1">SUMIF('Tab da Seg Fase'!$N$8:$N$43,L7,'Tab da Seg Fase'!$Q$8:$Q$43)+SUMIF('Tab da Seg Fase'!$R$8:$R$43,L7,'Tab da Seg Fase'!$O$8:$O$43)</f>
        <v>3</v>
      </c>
      <c r="R7" s="1">
        <f t="shared" ca="1" si="18"/>
        <v>4010104.0010000002</v>
      </c>
      <c r="S7" s="1">
        <f t="shared" ca="1" si="19"/>
        <v>2</v>
      </c>
      <c r="T7" s="1">
        <v>2</v>
      </c>
      <c r="U7" s="1">
        <f t="shared" ca="1" si="20"/>
        <v>7</v>
      </c>
      <c r="V7" s="3"/>
      <c r="W7" s="3" t="str">
        <f t="shared" ref="W7:AB7" ca="1" si="22">CONCATENATE("'Auxiliar (2)'!",W$1,$U7)</f>
        <v>'Auxiliar (2)'!L7</v>
      </c>
      <c r="X7" s="3" t="str">
        <f t="shared" ca="1" si="22"/>
        <v>'Auxiliar (2)'!M7</v>
      </c>
      <c r="Y7" s="3" t="str">
        <f t="shared" ca="1" si="22"/>
        <v>'Auxiliar (2)'!N7</v>
      </c>
      <c r="Z7" s="3" t="str">
        <f t="shared" ca="1" si="22"/>
        <v>'Auxiliar (2)'!O7</v>
      </c>
      <c r="AA7" s="3" t="str">
        <f t="shared" ca="1" si="22"/>
        <v>'Auxiliar (2)'!P7</v>
      </c>
      <c r="AB7" s="3" t="str">
        <f t="shared" ca="1" si="22"/>
        <v>'Auxiliar (2)'!Q7</v>
      </c>
      <c r="AC7" s="84"/>
      <c r="AD7" s="84"/>
      <c r="AE7" s="5"/>
      <c r="AF7" s="5"/>
      <c r="AG7" s="3"/>
    </row>
    <row r="8" spans="1:33" ht="12" customHeight="1" x14ac:dyDescent="0.3">
      <c r="A8" s="1" t="str">
        <f ca="1">'Tab da Seg Fase'!N15</f>
        <v>TONINHO</v>
      </c>
      <c r="B8" s="1">
        <f>IF('Tab da Seg Fase'!O15&lt;'Tab da Seg Fase'!Q15,0,IF('Tab da Seg Fase'!O15='Tab da Seg Fase'!Q15,1,IF('Tab da Seg Fase'!O15&gt;'Tab da Seg Fase'!Q15,2)))</f>
        <v>1</v>
      </c>
      <c r="C8" s="1" t="str">
        <f ca="1">'Tab da Seg Fase'!R15</f>
        <v>LUIZ GOMES</v>
      </c>
      <c r="D8" s="1">
        <f>IF('Tab da Seg Fase'!O15&gt;'Tab da Seg Fase'!Q15,0,IF('Tab da Seg Fase'!O15='Tab da Seg Fase'!Q15,1,IF('Tab da Seg Fase'!O15&lt;'Tab da Seg Fase'!Q15,2)))</f>
        <v>1</v>
      </c>
      <c r="E8" s="1">
        <f>IF(ISNUMBER('Tab da Seg Fase'!O15),1,0)</f>
        <v>1</v>
      </c>
      <c r="F8" s="1">
        <f t="shared" si="0"/>
        <v>0</v>
      </c>
      <c r="G8" s="1">
        <f t="shared" si="1"/>
        <v>1</v>
      </c>
      <c r="H8" s="1">
        <f t="shared" si="2"/>
        <v>0</v>
      </c>
      <c r="I8" s="1">
        <f t="shared" si="3"/>
        <v>0</v>
      </c>
      <c r="J8" s="1">
        <f t="shared" si="4"/>
        <v>1</v>
      </c>
      <c r="K8" s="1">
        <f t="shared" si="5"/>
        <v>0</v>
      </c>
      <c r="L8" s="1" t="str">
        <f ca="1">'Classif da Prim Fase'!C37</f>
        <v>MARQUINHO</v>
      </c>
      <c r="M8" s="1">
        <f t="shared" ca="1" si="15"/>
        <v>0</v>
      </c>
      <c r="N8" s="1">
        <f t="shared" ca="1" si="16"/>
        <v>0</v>
      </c>
      <c r="O8" s="1">
        <f t="shared" ca="1" si="17"/>
        <v>2</v>
      </c>
      <c r="P8" s="1">
        <f ca="1">SUMIF('Tab da Seg Fase'!$N$8:$N$43,L8,'Tab da Seg Fase'!$O$8:$O$43)+SUMIF('Tab da Seg Fase'!$R$8:$R$43,L8,'Tab da Seg Fase'!$Q$8:$Q$43)</f>
        <v>2</v>
      </c>
      <c r="Q8" s="1">
        <f ca="1">SUMIF('Tab da Seg Fase'!$N$8:$N$43,L8,'Tab da Seg Fase'!$Q$8:$Q$43)+SUMIF('Tab da Seg Fase'!$R$8:$R$43,L8,'Tab da Seg Fase'!$O$8:$O$43)</f>
        <v>8</v>
      </c>
      <c r="R8" s="85">
        <f t="shared" ca="1" si="18"/>
        <v>-598</v>
      </c>
      <c r="S8" s="1">
        <f t="shared" ca="1" si="19"/>
        <v>3</v>
      </c>
      <c r="T8" s="1">
        <v>3</v>
      </c>
      <c r="U8" s="1">
        <f t="shared" ca="1" si="20"/>
        <v>8</v>
      </c>
      <c r="V8" s="3"/>
      <c r="W8" s="3" t="str">
        <f t="shared" ref="W8:AB8" ca="1" si="23">CONCATENATE("'Auxiliar (2)'!",W$1,$U8)</f>
        <v>'Auxiliar (2)'!L8</v>
      </c>
      <c r="X8" s="3" t="str">
        <f t="shared" ca="1" si="23"/>
        <v>'Auxiliar (2)'!M8</v>
      </c>
      <c r="Y8" s="3" t="str">
        <f t="shared" ca="1" si="23"/>
        <v>'Auxiliar (2)'!N8</v>
      </c>
      <c r="Z8" s="3" t="str">
        <f t="shared" ca="1" si="23"/>
        <v>'Auxiliar (2)'!O8</v>
      </c>
      <c r="AA8" s="3" t="str">
        <f t="shared" ca="1" si="23"/>
        <v>'Auxiliar (2)'!P8</v>
      </c>
      <c r="AB8" s="3" t="str">
        <f t="shared" ca="1" si="23"/>
        <v>'Auxiliar (2)'!Q8</v>
      </c>
      <c r="AC8" s="84"/>
      <c r="AD8" s="84"/>
      <c r="AE8" s="5"/>
      <c r="AF8" s="5"/>
      <c r="AG8" s="3"/>
    </row>
    <row r="9" spans="1:33" ht="12" customHeight="1" x14ac:dyDescent="0.3">
      <c r="A9" s="1" t="str">
        <f ca="1">'Tab da Seg Fase'!N16</f>
        <v>ZÉ RICARDO</v>
      </c>
      <c r="B9" s="1">
        <f>IF('Tab da Seg Fase'!O16&lt;'Tab da Seg Fase'!Q16,0,IF('Tab da Seg Fase'!O16='Tab da Seg Fase'!Q16,1,IF('Tab da Seg Fase'!O16&gt;'Tab da Seg Fase'!Q16,2)))</f>
        <v>1</v>
      </c>
      <c r="C9" s="1" t="str">
        <f ca="1">'Tab da Seg Fase'!R16</f>
        <v>JEAN</v>
      </c>
      <c r="D9" s="1">
        <f>IF('Tab da Seg Fase'!O16&gt;'Tab da Seg Fase'!Q16,0,IF('Tab da Seg Fase'!O16='Tab da Seg Fase'!Q16,1,IF('Tab da Seg Fase'!O16&lt;'Tab da Seg Fase'!Q16,2)))</f>
        <v>1</v>
      </c>
      <c r="E9" s="1">
        <f>IF(ISNUMBER('Tab da Seg Fase'!O16),1,0)</f>
        <v>1</v>
      </c>
      <c r="F9" s="1">
        <f t="shared" si="0"/>
        <v>0</v>
      </c>
      <c r="G9" s="1">
        <f t="shared" si="1"/>
        <v>1</v>
      </c>
      <c r="H9" s="1">
        <f t="shared" si="2"/>
        <v>0</v>
      </c>
      <c r="I9" s="1">
        <f t="shared" si="3"/>
        <v>0</v>
      </c>
      <c r="J9" s="1">
        <f t="shared" si="4"/>
        <v>1</v>
      </c>
      <c r="K9" s="1">
        <f t="shared" si="5"/>
        <v>0</v>
      </c>
      <c r="L9" s="1"/>
      <c r="M9" s="1"/>
      <c r="N9" s="1"/>
      <c r="O9" s="1"/>
      <c r="P9" s="1"/>
      <c r="Q9" s="1"/>
      <c r="R9" s="1"/>
      <c r="S9" s="1"/>
      <c r="T9" s="1"/>
      <c r="U9" s="1"/>
      <c r="V9" s="3"/>
      <c r="W9" s="3"/>
      <c r="X9" s="3"/>
      <c r="Y9" s="3"/>
      <c r="Z9" s="3"/>
      <c r="AA9" s="3"/>
      <c r="AB9" s="3"/>
      <c r="AC9" s="84"/>
      <c r="AD9" s="84"/>
      <c r="AE9" s="5"/>
      <c r="AF9" s="5"/>
      <c r="AG9" s="3"/>
    </row>
    <row r="10" spans="1:33" ht="12" customHeight="1" x14ac:dyDescent="0.3">
      <c r="A10" s="1" t="str">
        <f ca="1">'Tab da Seg Fase'!N17</f>
        <v>FARNEZE</v>
      </c>
      <c r="B10" s="1">
        <f>IF('Tab da Seg Fase'!O17&lt;'Tab da Seg Fase'!Q17,0,IF('Tab da Seg Fase'!O17='Tab da Seg Fase'!Q17,1,IF('Tab da Seg Fase'!O17&gt;'Tab da Seg Fase'!Q17,2)))</f>
        <v>0</v>
      </c>
      <c r="C10" s="1" t="str">
        <f ca="1">'Tab da Seg Fase'!R17</f>
        <v>PAULO CÉSAR</v>
      </c>
      <c r="D10" s="1">
        <f>IF('Tab da Seg Fase'!O17&gt;'Tab da Seg Fase'!Q17,0,IF('Tab da Seg Fase'!O17='Tab da Seg Fase'!Q17,1,IF('Tab da Seg Fase'!O17&lt;'Tab da Seg Fase'!Q17,2)))</f>
        <v>2</v>
      </c>
      <c r="E10" s="1">
        <f>IF(ISNUMBER('Tab da Seg Fase'!O17),1,0)</f>
        <v>1</v>
      </c>
      <c r="F10" s="1">
        <f t="shared" si="0"/>
        <v>0</v>
      </c>
      <c r="G10" s="1">
        <f t="shared" si="1"/>
        <v>0</v>
      </c>
      <c r="H10" s="1">
        <f t="shared" si="2"/>
        <v>1</v>
      </c>
      <c r="I10" s="1">
        <f t="shared" si="3"/>
        <v>1</v>
      </c>
      <c r="J10" s="1">
        <f t="shared" si="4"/>
        <v>0</v>
      </c>
      <c r="K10" s="1">
        <f t="shared" si="5"/>
        <v>0</v>
      </c>
      <c r="L10" s="1" t="str">
        <f ca="1">'Classif da Prim Fase'!C26</f>
        <v>ELINTO</v>
      </c>
      <c r="M10" s="1">
        <f t="shared" ref="M10:M12" ca="1" si="24">SUMIF($A$1:$A$36,L10,$F$1:$F$36)+SUMIF($C$1:$C$36,L10,$I$1:$I$36)</f>
        <v>2</v>
      </c>
      <c r="N10" s="1">
        <f t="shared" ref="N10:N12" ca="1" si="25">SUMIF($A$1:$A$36,L10,$G$1:$G$36)+SUMIF($C$1:$C$36,L10,$J$1:$J$36)</f>
        <v>0</v>
      </c>
      <c r="O10" s="1">
        <f t="shared" ref="O10:O12" ca="1" si="26">SUMIF($A$1:$A$36,L10,$H$1:$H$36)+SUMIF($C$1:$C$36,L10,$K$1:$K$36)</f>
        <v>0</v>
      </c>
      <c r="P10" s="1">
        <f ca="1">SUMIF('Tab da Seg Fase'!$N$8:$N$43,L10,'Tab da Seg Fase'!$O$8:$O$43)+SUMIF('Tab da Seg Fase'!$R$8:$R$43,L10,'Tab da Seg Fase'!$Q$8:$Q$43)</f>
        <v>5</v>
      </c>
      <c r="Q10" s="1">
        <f ca="1">SUMIF('Tab da Seg Fase'!$N$8:$N$43,L10,'Tab da Seg Fase'!$Q$8:$Q$43)+SUMIF('Tab da Seg Fase'!$R$8:$R$43,L10,'Tab da Seg Fase'!$O$8:$O$43)</f>
        <v>2</v>
      </c>
      <c r="R10" s="1">
        <f t="shared" ref="R10:R12" ca="1" si="27">(1000000*((3*M10)+N10))+(10000*M10)+(100*(P10-Q10))+P10+(0.001*(3-T10))</f>
        <v>6020305.0020000003</v>
      </c>
      <c r="S10" s="1">
        <f t="shared" ref="S10:S12" ca="1" si="28">RANK(R10,$R$10:$R$12)</f>
        <v>1</v>
      </c>
      <c r="T10" s="1">
        <v>1</v>
      </c>
      <c r="U10" s="1">
        <f t="shared" ref="U10:U12" ca="1" si="29">IF($S$10=T10,10,0)+IF($S$11=T10,11,0)+IF($S$12=T10,12,0)</f>
        <v>10</v>
      </c>
      <c r="V10" s="3"/>
      <c r="W10" s="3" t="str">
        <f t="shared" ref="W10:AB10" ca="1" si="30">CONCATENATE("'Auxiliar (2)'!",W$1,$U10)</f>
        <v>'Auxiliar (2)'!L10</v>
      </c>
      <c r="X10" s="3" t="str">
        <f t="shared" ca="1" si="30"/>
        <v>'Auxiliar (2)'!M10</v>
      </c>
      <c r="Y10" s="3" t="str">
        <f t="shared" ca="1" si="30"/>
        <v>'Auxiliar (2)'!N10</v>
      </c>
      <c r="Z10" s="3" t="str">
        <f t="shared" ca="1" si="30"/>
        <v>'Auxiliar (2)'!O10</v>
      </c>
      <c r="AA10" s="3" t="str">
        <f t="shared" ca="1" si="30"/>
        <v>'Auxiliar (2)'!P10</v>
      </c>
      <c r="AB10" s="3" t="str">
        <f t="shared" ca="1" si="30"/>
        <v>'Auxiliar (2)'!Q10</v>
      </c>
      <c r="AC10" s="84" t="s">
        <v>83</v>
      </c>
      <c r="AD10" s="3"/>
      <c r="AE10" s="5"/>
      <c r="AF10" s="5"/>
      <c r="AG10" s="3"/>
    </row>
    <row r="11" spans="1:33" ht="12" customHeight="1" x14ac:dyDescent="0.3">
      <c r="A11" s="1" t="str">
        <f ca="1">'Tab da Seg Fase'!N18</f>
        <v>ALCIDES</v>
      </c>
      <c r="B11" s="1">
        <f>IF('Tab da Seg Fase'!O18&lt;'Tab da Seg Fase'!Q18,0,IF('Tab da Seg Fase'!O18='Tab da Seg Fase'!Q18,1,IF('Tab da Seg Fase'!O18&gt;'Tab da Seg Fase'!Q18,2)))</f>
        <v>2</v>
      </c>
      <c r="C11" s="1" t="str">
        <f ca="1">'Tab da Seg Fase'!R18</f>
        <v>PAULÃO</v>
      </c>
      <c r="D11" s="1">
        <f>IF('Tab da Seg Fase'!O18&gt;'Tab da Seg Fase'!Q18,0,IF('Tab da Seg Fase'!O18='Tab da Seg Fase'!Q18,1,IF('Tab da Seg Fase'!O18&lt;'Tab da Seg Fase'!Q18,2)))</f>
        <v>0</v>
      </c>
      <c r="E11" s="1">
        <f>IF(ISNUMBER('Tab da Seg Fase'!O18),1,0)</f>
        <v>1</v>
      </c>
      <c r="F11" s="1">
        <f t="shared" si="0"/>
        <v>1</v>
      </c>
      <c r="G11" s="1">
        <f t="shared" si="1"/>
        <v>0</v>
      </c>
      <c r="H11" s="1">
        <f t="shared" si="2"/>
        <v>0</v>
      </c>
      <c r="I11" s="1">
        <f t="shared" si="3"/>
        <v>0</v>
      </c>
      <c r="J11" s="1">
        <f t="shared" si="4"/>
        <v>0</v>
      </c>
      <c r="K11" s="1">
        <f t="shared" si="5"/>
        <v>1</v>
      </c>
      <c r="L11" s="1" t="str">
        <f ca="1">'Classif da Prim Fase'!C36</f>
        <v>M. FERREIRA</v>
      </c>
      <c r="M11" s="1">
        <f t="shared" ca="1" si="24"/>
        <v>0</v>
      </c>
      <c r="N11" s="1">
        <f t="shared" ca="1" si="25"/>
        <v>1</v>
      </c>
      <c r="O11" s="1">
        <f t="shared" ca="1" si="26"/>
        <v>1</v>
      </c>
      <c r="P11" s="1">
        <f ca="1">SUMIF('Tab da Seg Fase'!$N$8:$N$43,L11,'Tab da Seg Fase'!$O$8:$O$43)+SUMIF('Tab da Seg Fase'!$R$8:$R$43,L11,'Tab da Seg Fase'!$Q$8:$Q$43)</f>
        <v>1</v>
      </c>
      <c r="Q11" s="1">
        <f ca="1">SUMIF('Tab da Seg Fase'!$N$8:$N$43,L11,'Tab da Seg Fase'!$Q$8:$Q$43)+SUMIF('Tab da Seg Fase'!$R$8:$R$43,L11,'Tab da Seg Fase'!$O$8:$O$43)</f>
        <v>3</v>
      </c>
      <c r="R11" s="1">
        <f t="shared" ca="1" si="27"/>
        <v>999801.00100000005</v>
      </c>
      <c r="S11" s="1">
        <f t="shared" ca="1" si="28"/>
        <v>3</v>
      </c>
      <c r="T11" s="1">
        <v>2</v>
      </c>
      <c r="U11" s="1">
        <f t="shared" ca="1" si="29"/>
        <v>12</v>
      </c>
      <c r="V11" s="3"/>
      <c r="W11" s="3" t="str">
        <f t="shared" ref="W11:AB11" ca="1" si="31">CONCATENATE("'Auxiliar (2)'!",W$1,$U11)</f>
        <v>'Auxiliar (2)'!L12</v>
      </c>
      <c r="X11" s="3" t="str">
        <f t="shared" ca="1" si="31"/>
        <v>'Auxiliar (2)'!M12</v>
      </c>
      <c r="Y11" s="3" t="str">
        <f t="shared" ca="1" si="31"/>
        <v>'Auxiliar (2)'!N12</v>
      </c>
      <c r="Z11" s="3" t="str">
        <f t="shared" ca="1" si="31"/>
        <v>'Auxiliar (2)'!O12</v>
      </c>
      <c r="AA11" s="3" t="str">
        <f t="shared" ca="1" si="31"/>
        <v>'Auxiliar (2)'!P12</v>
      </c>
      <c r="AB11" s="3" t="str">
        <f t="shared" ca="1" si="31"/>
        <v>'Auxiliar (2)'!Q12</v>
      </c>
      <c r="AC11" s="84"/>
      <c r="AD11" s="84"/>
      <c r="AE11" s="5"/>
      <c r="AF11" s="5"/>
      <c r="AG11" s="3"/>
    </row>
    <row r="12" spans="1:33" ht="12" customHeight="1" x14ac:dyDescent="0.3">
      <c r="A12" s="1" t="str">
        <f ca="1">'Tab da Seg Fase'!N19</f>
        <v>JUNIOR</v>
      </c>
      <c r="B12" s="1">
        <f>IF('Tab da Seg Fase'!O19&lt;'Tab da Seg Fase'!Q19,0,IF('Tab da Seg Fase'!O19='Tab da Seg Fase'!Q19,1,IF('Tab da Seg Fase'!O19&gt;'Tab da Seg Fase'!Q19,2)))</f>
        <v>2</v>
      </c>
      <c r="C12" s="1" t="str">
        <f ca="1">'Tab da Seg Fase'!R19</f>
        <v>MOTTA</v>
      </c>
      <c r="D12" s="1">
        <f>IF('Tab da Seg Fase'!O19&gt;'Tab da Seg Fase'!Q19,0,IF('Tab da Seg Fase'!O19='Tab da Seg Fase'!Q19,1,IF('Tab da Seg Fase'!O19&lt;'Tab da Seg Fase'!Q19,2)))</f>
        <v>0</v>
      </c>
      <c r="E12" s="1">
        <f>IF(ISNUMBER('Tab da Seg Fase'!O19),1,0)</f>
        <v>1</v>
      </c>
      <c r="F12" s="1">
        <f t="shared" si="0"/>
        <v>1</v>
      </c>
      <c r="G12" s="1">
        <f t="shared" si="1"/>
        <v>0</v>
      </c>
      <c r="H12" s="1">
        <f t="shared" si="2"/>
        <v>0</v>
      </c>
      <c r="I12" s="1">
        <f t="shared" si="3"/>
        <v>0</v>
      </c>
      <c r="J12" s="1">
        <f t="shared" si="4"/>
        <v>0</v>
      </c>
      <c r="K12" s="1">
        <f t="shared" si="5"/>
        <v>1</v>
      </c>
      <c r="L12" s="1" t="str">
        <f ca="1">'Classif da Prim Fase'!C46</f>
        <v>M. SILVA</v>
      </c>
      <c r="M12" s="1">
        <f t="shared" ca="1" si="24"/>
        <v>0</v>
      </c>
      <c r="N12" s="1">
        <f t="shared" ca="1" si="25"/>
        <v>1</v>
      </c>
      <c r="O12" s="1">
        <f t="shared" ca="1" si="26"/>
        <v>1</v>
      </c>
      <c r="P12" s="1">
        <f ca="1">SUMIF('Tab da Seg Fase'!$N$8:$N$43,L12,'Tab da Seg Fase'!$O$8:$O$43)+SUMIF('Tab da Seg Fase'!$R$8:$R$43,L12,'Tab da Seg Fase'!$Q$8:$Q$43)</f>
        <v>3</v>
      </c>
      <c r="Q12" s="1">
        <f ca="1">SUMIF('Tab da Seg Fase'!$N$8:$N$43,L12,'Tab da Seg Fase'!$Q$8:$Q$43)+SUMIF('Tab da Seg Fase'!$R$8:$R$43,L12,'Tab da Seg Fase'!$O$8:$O$43)</f>
        <v>4</v>
      </c>
      <c r="R12" s="85">
        <f t="shared" ca="1" si="27"/>
        <v>999903</v>
      </c>
      <c r="S12" s="1">
        <f t="shared" ca="1" si="28"/>
        <v>2</v>
      </c>
      <c r="T12" s="1">
        <v>3</v>
      </c>
      <c r="U12" s="1">
        <f t="shared" ca="1" si="29"/>
        <v>11</v>
      </c>
      <c r="V12" s="3"/>
      <c r="W12" s="3" t="str">
        <f t="shared" ref="W12:AB12" ca="1" si="32">CONCATENATE("'Auxiliar (2)'!",W$1,$U12)</f>
        <v>'Auxiliar (2)'!L11</v>
      </c>
      <c r="X12" s="3" t="str">
        <f t="shared" ca="1" si="32"/>
        <v>'Auxiliar (2)'!M11</v>
      </c>
      <c r="Y12" s="3" t="str">
        <f t="shared" ca="1" si="32"/>
        <v>'Auxiliar (2)'!N11</v>
      </c>
      <c r="Z12" s="3" t="str">
        <f t="shared" ca="1" si="32"/>
        <v>'Auxiliar (2)'!O11</v>
      </c>
      <c r="AA12" s="3" t="str">
        <f t="shared" ca="1" si="32"/>
        <v>'Auxiliar (2)'!P11</v>
      </c>
      <c r="AB12" s="3" t="str">
        <f t="shared" ca="1" si="32"/>
        <v>'Auxiliar (2)'!Q11</v>
      </c>
      <c r="AC12" s="84"/>
      <c r="AD12" s="84"/>
      <c r="AE12" s="5"/>
      <c r="AF12" s="5"/>
      <c r="AG12" s="3"/>
    </row>
    <row r="13" spans="1:33" ht="12" customHeight="1" x14ac:dyDescent="0.3">
      <c r="A13" s="1" t="str">
        <f ca="1">'Tab da Seg Fase'!N20</f>
        <v>MOTTA</v>
      </c>
      <c r="B13" s="1">
        <f>IF('Tab da Seg Fase'!O20&lt;'Tab da Seg Fase'!Q20,0,IF('Tab da Seg Fase'!O20='Tab da Seg Fase'!Q20,1,IF('Tab da Seg Fase'!O20&gt;'Tab da Seg Fase'!Q20,2)))</f>
        <v>0</v>
      </c>
      <c r="C13" s="1" t="str">
        <f ca="1">'Tab da Seg Fase'!R20</f>
        <v>THIAGO</v>
      </c>
      <c r="D13" s="1">
        <f>IF('Tab da Seg Fase'!O20&gt;'Tab da Seg Fase'!Q20,0,IF('Tab da Seg Fase'!O20='Tab da Seg Fase'!Q20,1,IF('Tab da Seg Fase'!O20&lt;'Tab da Seg Fase'!Q20,2)))</f>
        <v>2</v>
      </c>
      <c r="E13" s="1">
        <f>IF(ISNUMBER('Tab da Seg Fase'!O20),1,0)</f>
        <v>1</v>
      </c>
      <c r="F13" s="1">
        <f t="shared" si="0"/>
        <v>0</v>
      </c>
      <c r="G13" s="1">
        <f t="shared" si="1"/>
        <v>0</v>
      </c>
      <c r="H13" s="1">
        <f t="shared" si="2"/>
        <v>1</v>
      </c>
      <c r="I13" s="1">
        <f t="shared" si="3"/>
        <v>1</v>
      </c>
      <c r="J13" s="1">
        <f t="shared" si="4"/>
        <v>0</v>
      </c>
      <c r="K13" s="1">
        <f t="shared" si="5"/>
        <v>0</v>
      </c>
      <c r="L13" s="84"/>
      <c r="M13" s="1"/>
      <c r="N13" s="1"/>
      <c r="O13" s="1"/>
      <c r="P13" s="1"/>
      <c r="Q13" s="1"/>
      <c r="R13" s="1"/>
      <c r="S13" s="1"/>
      <c r="T13" s="1"/>
      <c r="U13" s="1"/>
      <c r="V13" s="3"/>
      <c r="W13" s="1"/>
      <c r="X13" s="3"/>
      <c r="Y13" s="3"/>
      <c r="Z13" s="3"/>
      <c r="AA13" s="3"/>
      <c r="AB13" s="3"/>
      <c r="AC13" s="84"/>
      <c r="AD13" s="84"/>
      <c r="AE13" s="3"/>
      <c r="AF13" s="3"/>
      <c r="AG13" s="3"/>
    </row>
    <row r="14" spans="1:33" ht="12" customHeight="1" x14ac:dyDescent="0.3">
      <c r="A14" s="1" t="str">
        <f ca="1">'Tab da Seg Fase'!N21</f>
        <v>PAULÃO</v>
      </c>
      <c r="B14" s="1">
        <f>IF('Tab da Seg Fase'!O21&lt;'Tab da Seg Fase'!Q21,0,IF('Tab da Seg Fase'!O21='Tab da Seg Fase'!Q21,1,IF('Tab da Seg Fase'!O21&gt;'Tab da Seg Fase'!Q21,2)))</f>
        <v>1</v>
      </c>
      <c r="C14" s="1" t="str">
        <f ca="1">'Tab da Seg Fase'!R21</f>
        <v>MAGNO</v>
      </c>
      <c r="D14" s="1">
        <f>IF('Tab da Seg Fase'!O21&gt;'Tab da Seg Fase'!Q21,0,IF('Tab da Seg Fase'!O21='Tab da Seg Fase'!Q21,1,IF('Tab da Seg Fase'!O21&lt;'Tab da Seg Fase'!Q21,2)))</f>
        <v>1</v>
      </c>
      <c r="E14" s="1">
        <f>IF(ISNUMBER('Tab da Seg Fase'!O21),1,0)</f>
        <v>1</v>
      </c>
      <c r="F14" s="1">
        <f t="shared" si="0"/>
        <v>0</v>
      </c>
      <c r="G14" s="1">
        <f t="shared" si="1"/>
        <v>1</v>
      </c>
      <c r="H14" s="1">
        <f t="shared" si="2"/>
        <v>0</v>
      </c>
      <c r="I14" s="1">
        <f t="shared" si="3"/>
        <v>0</v>
      </c>
      <c r="J14" s="1">
        <f t="shared" si="4"/>
        <v>1</v>
      </c>
      <c r="K14" s="1">
        <f t="shared" si="5"/>
        <v>0</v>
      </c>
      <c r="L14" s="1" t="str">
        <f ca="1">'Classif da Prim Fase'!C35</f>
        <v>MARCUS</v>
      </c>
      <c r="M14" s="1">
        <f t="shared" ref="M14:M16" ca="1" si="33">SUMIF($A$1:$A$36,L14,$F$1:$F$36)+SUMIF($C$1:$C$36,L14,$I$1:$I$36)</f>
        <v>1</v>
      </c>
      <c r="N14" s="1">
        <f t="shared" ref="N14:N16" ca="1" si="34">SUMIF($A$1:$A$36,L14,$G$1:$G$36)+SUMIF($C$1:$C$36,L14,$J$1:$J$36)</f>
        <v>0</v>
      </c>
      <c r="O14" s="1">
        <f t="shared" ref="O14:O16" ca="1" si="35">SUMIF($A$1:$A$36,L14,$H$1:$H$36)+SUMIF($C$1:$C$36,L14,$K$1:$K$36)</f>
        <v>1</v>
      </c>
      <c r="P14" s="1">
        <f ca="1">SUMIF('Tab da Seg Fase'!$N$8:$N$43,L14,'Tab da Seg Fase'!$O$8:$O$43)+SUMIF('Tab da Seg Fase'!$R$8:$R$43,L14,'Tab da Seg Fase'!$Q$8:$Q$43)</f>
        <v>3</v>
      </c>
      <c r="Q14" s="1">
        <f ca="1">SUMIF('Tab da Seg Fase'!$N$8:$N$43,L14,'Tab da Seg Fase'!$Q$8:$Q$43)+SUMIF('Tab da Seg Fase'!$R$8:$R$43,L14,'Tab da Seg Fase'!$O$8:$O$43)</f>
        <v>2</v>
      </c>
      <c r="R14" s="1">
        <f t="shared" ref="R14:R16" ca="1" si="36">(1000000*((3*M14)+N14))+(10000*M14)+(100*(P14-Q14))+P14+(0.001*(3-T14))</f>
        <v>3010103.0019999999</v>
      </c>
      <c r="S14" s="1">
        <f t="shared" ref="S14:S16" ca="1" si="37">RANK(R14,$R$14:$R$16)</f>
        <v>2</v>
      </c>
      <c r="T14" s="1">
        <v>1</v>
      </c>
      <c r="U14" s="1">
        <f t="shared" ref="U14:U16" ca="1" si="38">IF($S$14=T14,14,0)+IF($S$15=T14,15,0)+IF($S$16=T14,16,0)</f>
        <v>15</v>
      </c>
      <c r="V14" s="3"/>
      <c r="W14" s="3" t="str">
        <f t="shared" ref="W14:AB14" ca="1" si="39">CONCATENATE("'Auxiliar (2)'!",W$1,$U14)</f>
        <v>'Auxiliar (2)'!L15</v>
      </c>
      <c r="X14" s="3" t="str">
        <f t="shared" ca="1" si="39"/>
        <v>'Auxiliar (2)'!M15</v>
      </c>
      <c r="Y14" s="3" t="str">
        <f t="shared" ca="1" si="39"/>
        <v>'Auxiliar (2)'!N15</v>
      </c>
      <c r="Z14" s="3" t="str">
        <f t="shared" ca="1" si="39"/>
        <v>'Auxiliar (2)'!O15</v>
      </c>
      <c r="AA14" s="3" t="str">
        <f t="shared" ca="1" si="39"/>
        <v>'Auxiliar (2)'!P15</v>
      </c>
      <c r="AB14" s="3" t="str">
        <f t="shared" ca="1" si="39"/>
        <v>'Auxiliar (2)'!Q15</v>
      </c>
      <c r="AC14" s="84" t="s">
        <v>65</v>
      </c>
      <c r="AD14" s="84"/>
      <c r="AE14" s="3"/>
      <c r="AF14" s="3"/>
      <c r="AG14" s="3"/>
    </row>
    <row r="15" spans="1:33" ht="12" customHeight="1" x14ac:dyDescent="0.3">
      <c r="A15" s="1" t="str">
        <f ca="1">'Tab da Seg Fase'!N22</f>
        <v>FARNEZE</v>
      </c>
      <c r="B15" s="1">
        <f>IF('Tab da Seg Fase'!O22&lt;'Tab da Seg Fase'!Q22,0,IF('Tab da Seg Fase'!O22='Tab da Seg Fase'!Q22,1,IF('Tab da Seg Fase'!O22&gt;'Tab da Seg Fase'!Q22,2)))</f>
        <v>2</v>
      </c>
      <c r="C15" s="1" t="str">
        <f ca="1">'Tab da Seg Fase'!R22</f>
        <v>ALBERTO</v>
      </c>
      <c r="D15" s="1">
        <f>IF('Tab da Seg Fase'!O22&gt;'Tab da Seg Fase'!Q22,0,IF('Tab da Seg Fase'!O22='Tab da Seg Fase'!Q22,1,IF('Tab da Seg Fase'!O22&lt;'Tab da Seg Fase'!Q22,2)))</f>
        <v>0</v>
      </c>
      <c r="E15" s="1">
        <f>IF(ISNUMBER('Tab da Seg Fase'!O22),1,0)</f>
        <v>1</v>
      </c>
      <c r="F15" s="1">
        <f t="shared" si="0"/>
        <v>1</v>
      </c>
      <c r="G15" s="1">
        <f t="shared" si="1"/>
        <v>0</v>
      </c>
      <c r="H15" s="1">
        <f t="shared" si="2"/>
        <v>0</v>
      </c>
      <c r="I15" s="1">
        <f t="shared" si="3"/>
        <v>0</v>
      </c>
      <c r="J15" s="1">
        <f t="shared" si="4"/>
        <v>0</v>
      </c>
      <c r="K15" s="1">
        <f t="shared" si="5"/>
        <v>1</v>
      </c>
      <c r="L15" s="1" t="str">
        <f ca="1">'Classif da Prim Fase'!C45</f>
        <v>C. HENRIQUE</v>
      </c>
      <c r="M15" s="1">
        <f t="shared" ca="1" si="33"/>
        <v>2</v>
      </c>
      <c r="N15" s="1">
        <f t="shared" ca="1" si="34"/>
        <v>0</v>
      </c>
      <c r="O15" s="1">
        <f t="shared" ca="1" si="35"/>
        <v>0</v>
      </c>
      <c r="P15" s="1">
        <f ca="1">SUMIF('Tab da Seg Fase'!$N$8:$N$43,L15,'Tab da Seg Fase'!$O$8:$O$43)+SUMIF('Tab da Seg Fase'!$R$8:$R$43,L15,'Tab da Seg Fase'!$Q$8:$Q$43)</f>
        <v>5</v>
      </c>
      <c r="Q15" s="1">
        <f ca="1">SUMIF('Tab da Seg Fase'!$N$8:$N$43,L15,'Tab da Seg Fase'!$Q$8:$Q$43)+SUMIF('Tab da Seg Fase'!$R$8:$R$43,L15,'Tab da Seg Fase'!$O$8:$O$43)</f>
        <v>1</v>
      </c>
      <c r="R15" s="1">
        <f t="shared" ca="1" si="36"/>
        <v>6020405.0010000002</v>
      </c>
      <c r="S15" s="1">
        <f t="shared" ca="1" si="37"/>
        <v>1</v>
      </c>
      <c r="T15" s="1">
        <v>2</v>
      </c>
      <c r="U15" s="1">
        <f t="shared" ca="1" si="38"/>
        <v>14</v>
      </c>
      <c r="V15" s="3"/>
      <c r="W15" s="3" t="str">
        <f t="shared" ref="W15:AB15" ca="1" si="40">CONCATENATE("'Auxiliar (2)'!",W$1,$U15)</f>
        <v>'Auxiliar (2)'!L14</v>
      </c>
      <c r="X15" s="3" t="str">
        <f t="shared" ca="1" si="40"/>
        <v>'Auxiliar (2)'!M14</v>
      </c>
      <c r="Y15" s="3" t="str">
        <f t="shared" ca="1" si="40"/>
        <v>'Auxiliar (2)'!N14</v>
      </c>
      <c r="Z15" s="3" t="str">
        <f t="shared" ca="1" si="40"/>
        <v>'Auxiliar (2)'!O14</v>
      </c>
      <c r="AA15" s="3" t="str">
        <f t="shared" ca="1" si="40"/>
        <v>'Auxiliar (2)'!P14</v>
      </c>
      <c r="AB15" s="3" t="str">
        <f t="shared" ca="1" si="40"/>
        <v>'Auxiliar (2)'!Q14</v>
      </c>
      <c r="AC15" s="84"/>
      <c r="AD15" s="84"/>
      <c r="AE15" s="3"/>
      <c r="AF15" s="3"/>
      <c r="AG15" s="3"/>
    </row>
    <row r="16" spans="1:33" ht="12" customHeight="1" x14ac:dyDescent="0.3">
      <c r="A16" s="1" t="str">
        <f ca="1">'Tab da Seg Fase'!N23</f>
        <v>M. VASQUES</v>
      </c>
      <c r="B16" s="1">
        <f>IF('Tab da Seg Fase'!O23&lt;'Tab da Seg Fase'!Q23,0,IF('Tab da Seg Fase'!O23='Tab da Seg Fase'!Q23,1,IF('Tab da Seg Fase'!O23&gt;'Tab da Seg Fase'!Q23,2)))</f>
        <v>2</v>
      </c>
      <c r="C16" s="1" t="str">
        <f ca="1">'Tab da Seg Fase'!R23</f>
        <v>JEAN</v>
      </c>
      <c r="D16" s="1">
        <f>IF('Tab da Seg Fase'!O23&gt;'Tab da Seg Fase'!Q23,0,IF('Tab da Seg Fase'!O23='Tab da Seg Fase'!Q23,1,IF('Tab da Seg Fase'!O23&lt;'Tab da Seg Fase'!Q23,2)))</f>
        <v>0</v>
      </c>
      <c r="E16" s="1">
        <f>IF(ISNUMBER('Tab da Seg Fase'!O23),1,0)</f>
        <v>1</v>
      </c>
      <c r="F16" s="1">
        <f t="shared" si="0"/>
        <v>1</v>
      </c>
      <c r="G16" s="1">
        <f t="shared" si="1"/>
        <v>0</v>
      </c>
      <c r="H16" s="1">
        <f t="shared" si="2"/>
        <v>0</v>
      </c>
      <c r="I16" s="1">
        <f t="shared" si="3"/>
        <v>0</v>
      </c>
      <c r="J16" s="1">
        <f t="shared" si="4"/>
        <v>0</v>
      </c>
      <c r="K16" s="1">
        <f t="shared" si="5"/>
        <v>1</v>
      </c>
      <c r="L16" s="1" t="str">
        <f ca="1">'Classif da Prim Fase'!C55</f>
        <v>ALAN</v>
      </c>
      <c r="M16" s="1">
        <f t="shared" ca="1" si="33"/>
        <v>0</v>
      </c>
      <c r="N16" s="1">
        <f t="shared" ca="1" si="34"/>
        <v>0</v>
      </c>
      <c r="O16" s="1">
        <f t="shared" ca="1" si="35"/>
        <v>2</v>
      </c>
      <c r="P16" s="1">
        <f ca="1">SUMIF('Tab da Seg Fase'!$N$8:$N$43,L16,'Tab da Seg Fase'!$O$8:$O$43)+SUMIF('Tab da Seg Fase'!$R$8:$R$43,L16,'Tab da Seg Fase'!$Q$8:$Q$43)</f>
        <v>0</v>
      </c>
      <c r="Q16" s="1">
        <f ca="1">SUMIF('Tab da Seg Fase'!$N$8:$N$43,L16,'Tab da Seg Fase'!$Q$8:$Q$43)+SUMIF('Tab da Seg Fase'!$R$8:$R$43,L16,'Tab da Seg Fase'!$O$8:$O$43)</f>
        <v>5</v>
      </c>
      <c r="R16" s="85">
        <f t="shared" ca="1" si="36"/>
        <v>-500</v>
      </c>
      <c r="S16" s="1">
        <f t="shared" ca="1" si="37"/>
        <v>3</v>
      </c>
      <c r="T16" s="1">
        <v>3</v>
      </c>
      <c r="U16" s="1">
        <f t="shared" ca="1" si="38"/>
        <v>16</v>
      </c>
      <c r="V16" s="3"/>
      <c r="W16" s="3" t="str">
        <f t="shared" ref="W16:AB16" ca="1" si="41">CONCATENATE("'Auxiliar (2)'!",W$1,$U16)</f>
        <v>'Auxiliar (2)'!L16</v>
      </c>
      <c r="X16" s="3" t="str">
        <f t="shared" ca="1" si="41"/>
        <v>'Auxiliar (2)'!M16</v>
      </c>
      <c r="Y16" s="3" t="str">
        <f t="shared" ca="1" si="41"/>
        <v>'Auxiliar (2)'!N16</v>
      </c>
      <c r="Z16" s="3" t="str">
        <f t="shared" ca="1" si="41"/>
        <v>'Auxiliar (2)'!O16</v>
      </c>
      <c r="AA16" s="3" t="str">
        <f t="shared" ca="1" si="41"/>
        <v>'Auxiliar (2)'!P16</v>
      </c>
      <c r="AB16" s="3" t="str">
        <f t="shared" ca="1" si="41"/>
        <v>'Auxiliar (2)'!Q16</v>
      </c>
      <c r="AC16" s="84"/>
      <c r="AD16" s="84"/>
      <c r="AE16" s="3"/>
      <c r="AF16" s="3"/>
      <c r="AG16" s="3"/>
    </row>
    <row r="17" spans="1:33" ht="12" customHeight="1" x14ac:dyDescent="0.3">
      <c r="A17" s="1" t="str">
        <f ca="1">'Tab da Seg Fase'!N24</f>
        <v>ROBERTO</v>
      </c>
      <c r="B17" s="1">
        <f>IF('Tab da Seg Fase'!O24&lt;'Tab da Seg Fase'!Q24,0,IF('Tab da Seg Fase'!O24='Tab da Seg Fase'!Q24,1,IF('Tab da Seg Fase'!O24&gt;'Tab da Seg Fase'!Q24,2)))</f>
        <v>0</v>
      </c>
      <c r="C17" s="1" t="str">
        <f ca="1">'Tab da Seg Fase'!R24</f>
        <v>LUIZ GOMES</v>
      </c>
      <c r="D17" s="1">
        <f>IF('Tab da Seg Fase'!O24&gt;'Tab da Seg Fase'!Q24,0,IF('Tab da Seg Fase'!O24='Tab da Seg Fase'!Q24,1,IF('Tab da Seg Fase'!O24&lt;'Tab da Seg Fase'!Q24,2)))</f>
        <v>2</v>
      </c>
      <c r="E17" s="1">
        <f>IF(ISNUMBER('Tab da Seg Fase'!O24),1,0)</f>
        <v>1</v>
      </c>
      <c r="F17" s="1">
        <f t="shared" si="0"/>
        <v>0</v>
      </c>
      <c r="G17" s="1">
        <f t="shared" si="1"/>
        <v>0</v>
      </c>
      <c r="H17" s="1">
        <f t="shared" si="2"/>
        <v>1</v>
      </c>
      <c r="I17" s="1">
        <f t="shared" si="3"/>
        <v>1</v>
      </c>
      <c r="J17" s="1">
        <f t="shared" si="4"/>
        <v>0</v>
      </c>
      <c r="K17" s="1">
        <f t="shared" si="5"/>
        <v>0</v>
      </c>
      <c r="L17" s="1"/>
      <c r="M17" s="1"/>
      <c r="N17" s="1"/>
      <c r="O17" s="1"/>
      <c r="P17" s="1"/>
      <c r="Q17" s="1"/>
      <c r="R17" s="1"/>
      <c r="S17" s="1"/>
      <c r="T17" s="1"/>
      <c r="U17" s="1"/>
      <c r="V17" s="3"/>
      <c r="W17" s="1"/>
      <c r="X17" s="3"/>
      <c r="Y17" s="3"/>
      <c r="Z17" s="3"/>
      <c r="AA17" s="3"/>
      <c r="AB17" s="3"/>
      <c r="AC17" s="84"/>
      <c r="AD17" s="84"/>
      <c r="AE17" s="3"/>
      <c r="AF17" s="3"/>
      <c r="AG17" s="3"/>
    </row>
    <row r="18" spans="1:33" ht="12" customHeight="1" x14ac:dyDescent="0.3">
      <c r="A18" s="1" t="str">
        <f ca="1">'Tab da Seg Fase'!N25</f>
        <v>FRANCISCO</v>
      </c>
      <c r="B18" s="1">
        <f>IF('Tab da Seg Fase'!O25&lt;'Tab da Seg Fase'!Q25,0,IF('Tab da Seg Fase'!O25='Tab da Seg Fase'!Q25,1,IF('Tab da Seg Fase'!O25&gt;'Tab da Seg Fase'!Q25,2)))</f>
        <v>1</v>
      </c>
      <c r="C18" s="1" t="str">
        <f ca="1">'Tab da Seg Fase'!R25</f>
        <v>PIMENTEL</v>
      </c>
      <c r="D18" s="1">
        <f>IF('Tab da Seg Fase'!O25&gt;'Tab da Seg Fase'!Q25,0,IF('Tab da Seg Fase'!O25='Tab da Seg Fase'!Q25,1,IF('Tab da Seg Fase'!O25&lt;'Tab da Seg Fase'!Q25,2)))</f>
        <v>1</v>
      </c>
      <c r="E18" s="1">
        <f>IF(ISNUMBER('Tab da Seg Fase'!O25),1,0)</f>
        <v>1</v>
      </c>
      <c r="F18" s="1">
        <f t="shared" si="0"/>
        <v>0</v>
      </c>
      <c r="G18" s="1">
        <f t="shared" si="1"/>
        <v>1</v>
      </c>
      <c r="H18" s="1">
        <f t="shared" si="2"/>
        <v>0</v>
      </c>
      <c r="I18" s="1">
        <f t="shared" si="3"/>
        <v>0</v>
      </c>
      <c r="J18" s="1">
        <f t="shared" si="4"/>
        <v>1</v>
      </c>
      <c r="K18" s="1">
        <f t="shared" si="5"/>
        <v>0</v>
      </c>
      <c r="L18" s="1" t="str">
        <f ca="1">'Classif da Prim Fase'!C44</f>
        <v>JULIANO</v>
      </c>
      <c r="M18" s="1">
        <f t="shared" ref="M18:M20" ca="1" si="42">SUMIF($A$1:$A$36,L18,$F$1:$F$36)+SUMIF($C$1:$C$36,L18,$I$1:$I$36)</f>
        <v>1</v>
      </c>
      <c r="N18" s="1">
        <f t="shared" ref="N18:N20" ca="1" si="43">SUMIF($A$1:$A$36,L18,$G$1:$G$36)+SUMIF($C$1:$C$36,L18,$J$1:$J$36)</f>
        <v>1</v>
      </c>
      <c r="O18" s="1">
        <f t="shared" ref="O18:O20" ca="1" si="44">SUMIF($A$1:$A$36,L18,$H$1:$H$36)+SUMIF($C$1:$C$36,L18,$K$1:$K$36)</f>
        <v>0</v>
      </c>
      <c r="P18" s="1">
        <f ca="1">SUMIF('Tab da Seg Fase'!$N$8:$N$43,L18,'Tab da Seg Fase'!$O$8:$O$43)+SUMIF('Tab da Seg Fase'!$R$8:$R$43,L18,'Tab da Seg Fase'!$Q$8:$Q$43)</f>
        <v>2</v>
      </c>
      <c r="Q18" s="1">
        <f ca="1">SUMIF('Tab da Seg Fase'!$N$8:$N$43,L18,'Tab da Seg Fase'!$Q$8:$Q$43)+SUMIF('Tab da Seg Fase'!$R$8:$R$43,L18,'Tab da Seg Fase'!$O$8:$O$43)</f>
        <v>1</v>
      </c>
      <c r="R18" s="1">
        <f t="shared" ref="R18:R20" ca="1" si="45">(1000000*((3*M18)+N18))+(10000*M18)+(100*(P18-Q18))+P18+(0.001*(3-T18))</f>
        <v>4010102.0019999999</v>
      </c>
      <c r="S18" s="1">
        <f t="shared" ref="S18:S20" ca="1" si="46">RANK(R18,$R$18:$R$20)</f>
        <v>1</v>
      </c>
      <c r="T18" s="1">
        <v>1</v>
      </c>
      <c r="U18" s="1">
        <f t="shared" ref="U18:U20" ca="1" si="47">IF($S$18=T18,18,0)+IF($S$19=T18,19,0)+IF($S$20=T18,20,0)</f>
        <v>18</v>
      </c>
      <c r="V18" s="3"/>
      <c r="W18" s="3" t="str">
        <f t="shared" ref="W18:AB18" ca="1" si="48">CONCATENATE("'Auxiliar (2)'!",W$1,$U18)</f>
        <v>'Auxiliar (2)'!L18</v>
      </c>
      <c r="X18" s="3" t="str">
        <f t="shared" ca="1" si="48"/>
        <v>'Auxiliar (2)'!M18</v>
      </c>
      <c r="Y18" s="3" t="str">
        <f t="shared" ca="1" si="48"/>
        <v>'Auxiliar (2)'!N18</v>
      </c>
      <c r="Z18" s="3" t="str">
        <f t="shared" ca="1" si="48"/>
        <v>'Auxiliar (2)'!O18</v>
      </c>
      <c r="AA18" s="3" t="str">
        <f t="shared" ca="1" si="48"/>
        <v>'Auxiliar (2)'!P18</v>
      </c>
      <c r="AB18" s="3" t="str">
        <f t="shared" ca="1" si="48"/>
        <v>'Auxiliar (2)'!Q18</v>
      </c>
      <c r="AC18" s="84" t="s">
        <v>84</v>
      </c>
      <c r="AD18" s="84"/>
      <c r="AE18" s="3"/>
      <c r="AF18" s="3"/>
      <c r="AG18" s="3"/>
    </row>
    <row r="19" spans="1:33" ht="12" customHeight="1" x14ac:dyDescent="0.3">
      <c r="A19" s="1" t="str">
        <f ca="1">'Tab da Seg Fase'!N26</f>
        <v>WENDEL</v>
      </c>
      <c r="B19" s="1">
        <f>IF('Tab da Seg Fase'!O26&lt;'Tab da Seg Fase'!Q26,0,IF('Tab da Seg Fase'!O26='Tab da Seg Fase'!Q26,1,IF('Tab da Seg Fase'!O26&gt;'Tab da Seg Fase'!Q26,2)))</f>
        <v>2</v>
      </c>
      <c r="C19" s="1" t="str">
        <f ca="1">'Tab da Seg Fase'!R26</f>
        <v>M. PORTO</v>
      </c>
      <c r="D19" s="1">
        <f>IF('Tab da Seg Fase'!O26&gt;'Tab da Seg Fase'!Q26,0,IF('Tab da Seg Fase'!O26='Tab da Seg Fase'!Q26,1,IF('Tab da Seg Fase'!O26&lt;'Tab da Seg Fase'!Q26,2)))</f>
        <v>0</v>
      </c>
      <c r="E19" s="1">
        <f>IF(ISNUMBER('Tab da Seg Fase'!O26),1,0)</f>
        <v>1</v>
      </c>
      <c r="F19" s="1">
        <f t="shared" si="0"/>
        <v>1</v>
      </c>
      <c r="G19" s="1">
        <f t="shared" si="1"/>
        <v>0</v>
      </c>
      <c r="H19" s="1">
        <f t="shared" si="2"/>
        <v>0</v>
      </c>
      <c r="I19" s="1">
        <f t="shared" si="3"/>
        <v>0</v>
      </c>
      <c r="J19" s="1">
        <f t="shared" si="4"/>
        <v>0</v>
      </c>
      <c r="K19" s="1">
        <f t="shared" si="5"/>
        <v>1</v>
      </c>
      <c r="L19" s="1" t="str">
        <f ca="1">'Classif da Prim Fase'!C54</f>
        <v>TARCÍZIO</v>
      </c>
      <c r="M19" s="1">
        <f t="shared" ca="1" si="42"/>
        <v>0</v>
      </c>
      <c r="N19" s="1">
        <f t="shared" ca="1" si="43"/>
        <v>1</v>
      </c>
      <c r="O19" s="1">
        <f t="shared" ca="1" si="44"/>
        <v>1</v>
      </c>
      <c r="P19" s="1">
        <f ca="1">SUMIF('Tab da Seg Fase'!$N$8:$N$43,L19,'Tab da Seg Fase'!$O$8:$O$43)+SUMIF('Tab da Seg Fase'!$R$8:$R$43,L19,'Tab da Seg Fase'!$Q$8:$Q$43)</f>
        <v>2</v>
      </c>
      <c r="Q19" s="1">
        <f ca="1">SUMIF('Tab da Seg Fase'!$N$8:$N$43,L19,'Tab da Seg Fase'!$Q$8:$Q$43)+SUMIF('Tab da Seg Fase'!$R$8:$R$43,L19,'Tab da Seg Fase'!$O$8:$O$43)</f>
        <v>3</v>
      </c>
      <c r="R19" s="1">
        <f t="shared" ca="1" si="45"/>
        <v>999902.00100000005</v>
      </c>
      <c r="S19" s="1">
        <f t="shared" ca="1" si="46"/>
        <v>3</v>
      </c>
      <c r="T19" s="1">
        <v>2</v>
      </c>
      <c r="U19" s="1">
        <f t="shared" ca="1" si="47"/>
        <v>20</v>
      </c>
      <c r="V19" s="3"/>
      <c r="W19" s="3" t="str">
        <f t="shared" ref="W19:AB19" ca="1" si="49">CONCATENATE("'Auxiliar (2)'!",W$1,$U19)</f>
        <v>'Auxiliar (2)'!L20</v>
      </c>
      <c r="X19" s="3" t="str">
        <f t="shared" ca="1" si="49"/>
        <v>'Auxiliar (2)'!M20</v>
      </c>
      <c r="Y19" s="3" t="str">
        <f t="shared" ca="1" si="49"/>
        <v>'Auxiliar (2)'!N20</v>
      </c>
      <c r="Z19" s="3" t="str">
        <f t="shared" ca="1" si="49"/>
        <v>'Auxiliar (2)'!O20</v>
      </c>
      <c r="AA19" s="3" t="str">
        <f t="shared" ca="1" si="49"/>
        <v>'Auxiliar (2)'!P20</v>
      </c>
      <c r="AB19" s="3" t="str">
        <f t="shared" ca="1" si="49"/>
        <v>'Auxiliar (2)'!Q20</v>
      </c>
      <c r="AC19" s="84"/>
      <c r="AD19" s="84"/>
      <c r="AE19" s="3"/>
      <c r="AF19" s="3"/>
      <c r="AG19" s="3"/>
    </row>
    <row r="20" spans="1:33" ht="12" customHeight="1" x14ac:dyDescent="0.3">
      <c r="A20" s="1" t="str">
        <f ca="1">'Tab da Seg Fase'!N27</f>
        <v>TARCÍZIO</v>
      </c>
      <c r="B20" s="1">
        <f>IF('Tab da Seg Fase'!O27&lt;'Tab da Seg Fase'!Q27,0,IF('Tab da Seg Fase'!O27='Tab da Seg Fase'!Q27,1,IF('Tab da Seg Fase'!O27&gt;'Tab da Seg Fase'!Q27,2)))</f>
        <v>1</v>
      </c>
      <c r="C20" s="1" t="str">
        <f ca="1">'Tab da Seg Fase'!R27</f>
        <v>JULIANO</v>
      </c>
      <c r="D20" s="1">
        <f>IF('Tab da Seg Fase'!O27&gt;'Tab da Seg Fase'!Q27,0,IF('Tab da Seg Fase'!O27='Tab da Seg Fase'!Q27,1,IF('Tab da Seg Fase'!O27&lt;'Tab da Seg Fase'!Q27,2)))</f>
        <v>1</v>
      </c>
      <c r="E20" s="1">
        <f>IF(ISNUMBER('Tab da Seg Fase'!O27),1,0)</f>
        <v>1</v>
      </c>
      <c r="F20" s="1">
        <f t="shared" si="0"/>
        <v>0</v>
      </c>
      <c r="G20" s="1">
        <f t="shared" si="1"/>
        <v>1</v>
      </c>
      <c r="H20" s="1">
        <f t="shared" si="2"/>
        <v>0</v>
      </c>
      <c r="I20" s="1">
        <f t="shared" si="3"/>
        <v>0</v>
      </c>
      <c r="J20" s="1">
        <f t="shared" si="4"/>
        <v>1</v>
      </c>
      <c r="K20" s="1">
        <f t="shared" si="5"/>
        <v>0</v>
      </c>
      <c r="L20" s="1" t="str">
        <f ca="1">'Classif da Prim Fase'!C9</f>
        <v>CARUSO</v>
      </c>
      <c r="M20" s="1">
        <f t="shared" ca="1" si="42"/>
        <v>1</v>
      </c>
      <c r="N20" s="1">
        <f t="shared" ca="1" si="43"/>
        <v>0</v>
      </c>
      <c r="O20" s="1">
        <f t="shared" ca="1" si="44"/>
        <v>1</v>
      </c>
      <c r="P20" s="1">
        <f ca="1">SUMIF('Tab da Seg Fase'!$N$8:$N$43,L20,'Tab da Seg Fase'!$O$8:$O$43)+SUMIF('Tab da Seg Fase'!$R$8:$R$43,L20,'Tab da Seg Fase'!$Q$8:$Q$43)</f>
        <v>2</v>
      </c>
      <c r="Q20" s="1">
        <f ca="1">SUMIF('Tab da Seg Fase'!$N$8:$N$43,L20,'Tab da Seg Fase'!$Q$8:$Q$43)+SUMIF('Tab da Seg Fase'!$R$8:$R$43,L20,'Tab da Seg Fase'!$O$8:$O$43)</f>
        <v>2</v>
      </c>
      <c r="R20" s="85">
        <f t="shared" ca="1" si="45"/>
        <v>3010002</v>
      </c>
      <c r="S20" s="1">
        <f t="shared" ca="1" si="46"/>
        <v>2</v>
      </c>
      <c r="T20" s="1">
        <v>3</v>
      </c>
      <c r="U20" s="1">
        <f t="shared" ca="1" si="47"/>
        <v>19</v>
      </c>
      <c r="V20" s="3"/>
      <c r="W20" s="3" t="str">
        <f t="shared" ref="W20:AB20" ca="1" si="50">CONCATENATE("'Auxiliar (2)'!",W$1,$U20)</f>
        <v>'Auxiliar (2)'!L19</v>
      </c>
      <c r="X20" s="3" t="str">
        <f t="shared" ca="1" si="50"/>
        <v>'Auxiliar (2)'!M19</v>
      </c>
      <c r="Y20" s="3" t="str">
        <f t="shared" ca="1" si="50"/>
        <v>'Auxiliar (2)'!N19</v>
      </c>
      <c r="Z20" s="3" t="str">
        <f t="shared" ca="1" si="50"/>
        <v>'Auxiliar (2)'!O19</v>
      </c>
      <c r="AA20" s="3" t="str">
        <f t="shared" ca="1" si="50"/>
        <v>'Auxiliar (2)'!P19</v>
      </c>
      <c r="AB20" s="3" t="str">
        <f t="shared" ca="1" si="50"/>
        <v>'Auxiliar (2)'!Q19</v>
      </c>
      <c r="AC20" s="84"/>
      <c r="AD20" s="84"/>
      <c r="AE20" s="3"/>
      <c r="AF20" s="3"/>
      <c r="AG20" s="3"/>
    </row>
    <row r="21" spans="1:33" ht="12" customHeight="1" x14ac:dyDescent="0.3">
      <c r="A21" s="1" t="str">
        <f ca="1">'Tab da Seg Fase'!N28</f>
        <v>ALAN</v>
      </c>
      <c r="B21" s="1">
        <f>IF('Tab da Seg Fase'!O28&lt;'Tab da Seg Fase'!Q28,0,IF('Tab da Seg Fase'!O28='Tab da Seg Fase'!Q28,1,IF('Tab da Seg Fase'!O28&gt;'Tab da Seg Fase'!Q28,2)))</f>
        <v>0</v>
      </c>
      <c r="C21" s="1" t="str">
        <f ca="1">'Tab da Seg Fase'!R28</f>
        <v>C. HENRIQUE</v>
      </c>
      <c r="D21" s="1">
        <f>IF('Tab da Seg Fase'!O28&gt;'Tab da Seg Fase'!Q28,0,IF('Tab da Seg Fase'!O28='Tab da Seg Fase'!Q28,1,IF('Tab da Seg Fase'!O28&lt;'Tab da Seg Fase'!Q28,2)))</f>
        <v>2</v>
      </c>
      <c r="E21" s="1">
        <f>IF(ISNUMBER('Tab da Seg Fase'!O28),1,0)</f>
        <v>1</v>
      </c>
      <c r="F21" s="1">
        <f t="shared" si="0"/>
        <v>0</v>
      </c>
      <c r="G21" s="1">
        <f t="shared" si="1"/>
        <v>0</v>
      </c>
      <c r="H21" s="1">
        <f t="shared" si="2"/>
        <v>1</v>
      </c>
      <c r="I21" s="1">
        <f t="shared" si="3"/>
        <v>1</v>
      </c>
      <c r="J21" s="1">
        <f t="shared" si="4"/>
        <v>0</v>
      </c>
      <c r="K21" s="1">
        <f t="shared" si="5"/>
        <v>0</v>
      </c>
      <c r="L21" s="84"/>
      <c r="M21" s="1"/>
      <c r="N21" s="1"/>
      <c r="O21" s="1"/>
      <c r="P21" s="1"/>
      <c r="Q21" s="1"/>
      <c r="R21" s="1"/>
      <c r="S21" s="1"/>
      <c r="T21" s="1"/>
      <c r="U21" s="1"/>
      <c r="V21" s="3"/>
      <c r="W21" s="1"/>
      <c r="X21" s="3"/>
      <c r="Y21" s="3"/>
      <c r="Z21" s="3"/>
      <c r="AA21" s="3"/>
      <c r="AB21" s="3"/>
      <c r="AC21" s="84"/>
      <c r="AD21" s="3"/>
      <c r="AE21" s="3"/>
      <c r="AF21" s="3"/>
      <c r="AG21" s="3"/>
    </row>
    <row r="22" spans="1:33" ht="12" customHeight="1" x14ac:dyDescent="0.3">
      <c r="A22" s="1" t="str">
        <f ca="1">'Tab da Seg Fase'!N29</f>
        <v>M. SILVA</v>
      </c>
      <c r="B22" s="1">
        <f>IF('Tab da Seg Fase'!O29&lt;'Tab da Seg Fase'!Q29,0,IF('Tab da Seg Fase'!O29='Tab da Seg Fase'!Q29,1,IF('Tab da Seg Fase'!O29&gt;'Tab da Seg Fase'!Q29,2)))</f>
        <v>0</v>
      </c>
      <c r="C22" s="1" t="str">
        <f ca="1">'Tab da Seg Fase'!R29</f>
        <v>ELINTO</v>
      </c>
      <c r="D22" s="1">
        <f>IF('Tab da Seg Fase'!O29&gt;'Tab da Seg Fase'!Q29,0,IF('Tab da Seg Fase'!O29='Tab da Seg Fase'!Q29,1,IF('Tab da Seg Fase'!O29&lt;'Tab da Seg Fase'!Q29,2)))</f>
        <v>2</v>
      </c>
      <c r="E22" s="1">
        <f>IF(ISNUMBER('Tab da Seg Fase'!O29),1,0)</f>
        <v>1</v>
      </c>
      <c r="F22" s="1">
        <f t="shared" si="0"/>
        <v>0</v>
      </c>
      <c r="G22" s="1">
        <f t="shared" si="1"/>
        <v>0</v>
      </c>
      <c r="H22" s="1">
        <f t="shared" si="2"/>
        <v>1</v>
      </c>
      <c r="I22" s="1">
        <f t="shared" si="3"/>
        <v>1</v>
      </c>
      <c r="J22" s="1">
        <f t="shared" si="4"/>
        <v>0</v>
      </c>
      <c r="K22" s="1">
        <f t="shared" si="5"/>
        <v>0</v>
      </c>
      <c r="L22" s="1" t="str">
        <f ca="1">'Classif da Prim Fase'!C53</f>
        <v>WENDEL</v>
      </c>
      <c r="M22" s="1">
        <f t="shared" ref="M22:M24" ca="1" si="51">SUMIF($A$1:$A$36,L22,$F$1:$F$36)+SUMIF($C$1:$C$36,L22,$I$1:$I$36)</f>
        <v>1</v>
      </c>
      <c r="N22" s="1">
        <f t="shared" ref="N22:N24" ca="1" si="52">SUMIF($A$1:$A$36,L22,$G$1:$G$36)+SUMIF($C$1:$C$36,L22,$J$1:$J$36)</f>
        <v>0</v>
      </c>
      <c r="O22" s="1">
        <f t="shared" ref="O22:O24" ca="1" si="53">SUMIF($A$1:$A$36,L22,$H$1:$H$36)+SUMIF($C$1:$C$36,L22,$K$1:$K$36)</f>
        <v>1</v>
      </c>
      <c r="P22" s="1">
        <f ca="1">SUMIF('Tab da Seg Fase'!$N$8:$N$43,L22,'Tab da Seg Fase'!$O$8:$O$43)+SUMIF('Tab da Seg Fase'!$R$8:$R$43,L22,'Tab da Seg Fase'!$Q$8:$Q$43)</f>
        <v>3</v>
      </c>
      <c r="Q22" s="1">
        <f ca="1">SUMIF('Tab da Seg Fase'!$N$8:$N$43,L22,'Tab da Seg Fase'!$Q$8:$Q$43)+SUMIF('Tab da Seg Fase'!$R$8:$R$43,L22,'Tab da Seg Fase'!$O$8:$O$43)</f>
        <v>2</v>
      </c>
      <c r="R22" s="1">
        <f t="shared" ref="R22:R24" ca="1" si="54">(1000000*((3*M22)+N22))+(10000*M22)+(100*(P22-Q22))+P22+(0.001*(3-T22))</f>
        <v>3010103.0019999999</v>
      </c>
      <c r="S22" s="1">
        <f t="shared" ref="S22:S24" ca="1" si="55">RANK(R22,$R$22:$R$24)</f>
        <v>2</v>
      </c>
      <c r="T22" s="1">
        <v>1</v>
      </c>
      <c r="U22" s="1">
        <f t="shared" ref="U22:U24" ca="1" si="56">IF($S$22=T22,22,0)+IF($S$23=T22,23,0)+IF($S$24=T22,24,0)</f>
        <v>24</v>
      </c>
      <c r="V22" s="3"/>
      <c r="W22" s="3" t="str">
        <f t="shared" ref="W22:AB22" ca="1" si="57">CONCATENATE("'Auxiliar (2)'!",W$1,$U22)</f>
        <v>'Auxiliar (2)'!L24</v>
      </c>
      <c r="X22" s="3" t="str">
        <f t="shared" ca="1" si="57"/>
        <v>'Auxiliar (2)'!M24</v>
      </c>
      <c r="Y22" s="3" t="str">
        <f t="shared" ca="1" si="57"/>
        <v>'Auxiliar (2)'!N24</v>
      </c>
      <c r="Z22" s="3" t="str">
        <f t="shared" ca="1" si="57"/>
        <v>'Auxiliar (2)'!O24</v>
      </c>
      <c r="AA22" s="3" t="str">
        <f t="shared" ca="1" si="57"/>
        <v>'Auxiliar (2)'!P24</v>
      </c>
      <c r="AB22" s="3" t="str">
        <f t="shared" ca="1" si="57"/>
        <v>'Auxiliar (2)'!Q24</v>
      </c>
      <c r="AC22" s="84" t="s">
        <v>6</v>
      </c>
      <c r="AD22" s="1"/>
      <c r="AE22" s="1"/>
      <c r="AF22" s="1"/>
      <c r="AG22" s="1"/>
    </row>
    <row r="23" spans="1:33" ht="12" customHeight="1" x14ac:dyDescent="0.3">
      <c r="A23" s="1" t="str">
        <f ca="1">'Tab da Seg Fase'!N30</f>
        <v>DUGUET</v>
      </c>
      <c r="B23" s="1">
        <f>IF('Tab da Seg Fase'!O30&lt;'Tab da Seg Fase'!Q30,0,IF('Tab da Seg Fase'!O30='Tab da Seg Fase'!Q30,1,IF('Tab da Seg Fase'!O30&gt;'Tab da Seg Fase'!Q30,2)))</f>
        <v>2</v>
      </c>
      <c r="C23" s="1" t="str">
        <f ca="1">'Tab da Seg Fase'!R30</f>
        <v>MARQUINHO</v>
      </c>
      <c r="D23" s="1">
        <f>IF('Tab da Seg Fase'!O30&gt;'Tab da Seg Fase'!Q30,0,IF('Tab da Seg Fase'!O30='Tab da Seg Fase'!Q30,1,IF('Tab da Seg Fase'!O30&lt;'Tab da Seg Fase'!Q30,2)))</f>
        <v>0</v>
      </c>
      <c r="E23" s="1">
        <f>IF(ISNUMBER('Tab da Seg Fase'!O30),1,0)</f>
        <v>1</v>
      </c>
      <c r="F23" s="1">
        <f t="shared" si="0"/>
        <v>1</v>
      </c>
      <c r="G23" s="1">
        <f t="shared" si="1"/>
        <v>0</v>
      </c>
      <c r="H23" s="1">
        <f t="shared" si="2"/>
        <v>0</v>
      </c>
      <c r="I23" s="1">
        <f t="shared" si="3"/>
        <v>0</v>
      </c>
      <c r="J23" s="1">
        <f t="shared" si="4"/>
        <v>0</v>
      </c>
      <c r="K23" s="1">
        <f t="shared" si="5"/>
        <v>1</v>
      </c>
      <c r="L23" s="1" t="str">
        <f ca="1">'Classif da Prim Fase'!C8</f>
        <v>M. PORTO</v>
      </c>
      <c r="M23" s="1">
        <f t="shared" ca="1" si="51"/>
        <v>0</v>
      </c>
      <c r="N23" s="1">
        <f t="shared" ca="1" si="52"/>
        <v>0</v>
      </c>
      <c r="O23" s="1">
        <f t="shared" ca="1" si="53"/>
        <v>2</v>
      </c>
      <c r="P23" s="1">
        <f ca="1">SUMIF('Tab da Seg Fase'!$N$8:$N$43,L23,'Tab da Seg Fase'!$O$8:$O$43)+SUMIF('Tab da Seg Fase'!$R$8:$R$43,L23,'Tab da Seg Fase'!$Q$8:$Q$43)</f>
        <v>1</v>
      </c>
      <c r="Q23" s="1">
        <f ca="1">SUMIF('Tab da Seg Fase'!$N$8:$N$43,L23,'Tab da Seg Fase'!$Q$8:$Q$43)+SUMIF('Tab da Seg Fase'!$R$8:$R$43,L23,'Tab da Seg Fase'!$O$8:$O$43)</f>
        <v>5</v>
      </c>
      <c r="R23" s="1">
        <f t="shared" ca="1" si="54"/>
        <v>-398.99900000000002</v>
      </c>
      <c r="S23" s="1">
        <f t="shared" ca="1" si="55"/>
        <v>3</v>
      </c>
      <c r="T23" s="1">
        <v>2</v>
      </c>
      <c r="U23" s="1">
        <f t="shared" ca="1" si="56"/>
        <v>22</v>
      </c>
      <c r="V23" s="3"/>
      <c r="W23" s="3" t="str">
        <f t="shared" ref="W23:AB23" ca="1" si="58">CONCATENATE("'Auxiliar (2)'!",W$1,$U23)</f>
        <v>'Auxiliar (2)'!L22</v>
      </c>
      <c r="X23" s="3" t="str">
        <f t="shared" ca="1" si="58"/>
        <v>'Auxiliar (2)'!M22</v>
      </c>
      <c r="Y23" s="3" t="str">
        <f t="shared" ca="1" si="58"/>
        <v>'Auxiliar (2)'!N22</v>
      </c>
      <c r="Z23" s="3" t="str">
        <f t="shared" ca="1" si="58"/>
        <v>'Auxiliar (2)'!O22</v>
      </c>
      <c r="AA23" s="3" t="str">
        <f t="shared" ca="1" si="58"/>
        <v>'Auxiliar (2)'!P22</v>
      </c>
      <c r="AB23" s="3" t="str">
        <f t="shared" ca="1" si="58"/>
        <v>'Auxiliar (2)'!Q22</v>
      </c>
      <c r="AC23" s="84"/>
      <c r="AD23" s="1"/>
      <c r="AE23" s="1"/>
      <c r="AF23" s="1"/>
      <c r="AG23" s="1"/>
    </row>
    <row r="24" spans="1:33" ht="12" customHeight="1" x14ac:dyDescent="0.3">
      <c r="A24" s="1" t="str">
        <f ca="1">'Tab da Seg Fase'!N31</f>
        <v>ANDRÉ</v>
      </c>
      <c r="B24" s="1">
        <f>IF('Tab da Seg Fase'!O31&lt;'Tab da Seg Fase'!Q31,0,IF('Tab da Seg Fase'!O31='Tab da Seg Fase'!Q31,1,IF('Tab da Seg Fase'!O31&gt;'Tab da Seg Fase'!Q31,2)))</f>
        <v>2</v>
      </c>
      <c r="C24" s="1" t="str">
        <f ca="1">'Tab da Seg Fase'!R31</f>
        <v>LUIZ CLÁUDIO</v>
      </c>
      <c r="D24" s="1">
        <f>IF('Tab da Seg Fase'!O31&gt;'Tab da Seg Fase'!Q31,0,IF('Tab da Seg Fase'!O31='Tab da Seg Fase'!Q31,1,IF('Tab da Seg Fase'!O31&lt;'Tab da Seg Fase'!Q31,2)))</f>
        <v>0</v>
      </c>
      <c r="E24" s="1">
        <f>IF(ISNUMBER('Tab da Seg Fase'!O31),1,0)</f>
        <v>1</v>
      </c>
      <c r="F24" s="1">
        <f t="shared" si="0"/>
        <v>1</v>
      </c>
      <c r="G24" s="1">
        <f t="shared" si="1"/>
        <v>0</v>
      </c>
      <c r="H24" s="1">
        <f t="shared" si="2"/>
        <v>0</v>
      </c>
      <c r="I24" s="1">
        <f t="shared" si="3"/>
        <v>0</v>
      </c>
      <c r="J24" s="1">
        <f t="shared" si="4"/>
        <v>0</v>
      </c>
      <c r="K24" s="1">
        <f t="shared" si="5"/>
        <v>1</v>
      </c>
      <c r="L24" s="1" t="str">
        <f ca="1">'Classif da Prim Fase'!C19</f>
        <v>BETO</v>
      </c>
      <c r="M24" s="1">
        <f t="shared" ca="1" si="51"/>
        <v>2</v>
      </c>
      <c r="N24" s="1">
        <f t="shared" ca="1" si="52"/>
        <v>0</v>
      </c>
      <c r="O24" s="1">
        <f t="shared" ca="1" si="53"/>
        <v>0</v>
      </c>
      <c r="P24" s="1">
        <f ca="1">SUMIF('Tab da Seg Fase'!$N$8:$N$43,L24,'Tab da Seg Fase'!$O$8:$O$43)+SUMIF('Tab da Seg Fase'!$R$8:$R$43,L24,'Tab da Seg Fase'!$Q$8:$Q$43)</f>
        <v>3</v>
      </c>
      <c r="Q24" s="1">
        <f ca="1">SUMIF('Tab da Seg Fase'!$N$8:$N$43,L24,'Tab da Seg Fase'!$Q$8:$Q$43)+SUMIF('Tab da Seg Fase'!$R$8:$R$43,L24,'Tab da Seg Fase'!$O$8:$O$43)</f>
        <v>0</v>
      </c>
      <c r="R24" s="85">
        <f t="shared" ca="1" si="54"/>
        <v>6020303</v>
      </c>
      <c r="S24" s="1">
        <f t="shared" ca="1" si="55"/>
        <v>1</v>
      </c>
      <c r="T24" s="1">
        <v>3</v>
      </c>
      <c r="U24" s="1">
        <f t="shared" ca="1" si="56"/>
        <v>23</v>
      </c>
      <c r="V24" s="3"/>
      <c r="W24" s="3" t="str">
        <f t="shared" ref="W24:AB24" ca="1" si="59">CONCATENATE("'Auxiliar (2)'!",W$1,$U24)</f>
        <v>'Auxiliar (2)'!L23</v>
      </c>
      <c r="X24" s="3" t="str">
        <f t="shared" ca="1" si="59"/>
        <v>'Auxiliar (2)'!M23</v>
      </c>
      <c r="Y24" s="3" t="str">
        <f t="shared" ca="1" si="59"/>
        <v>'Auxiliar (2)'!N23</v>
      </c>
      <c r="Z24" s="3" t="str">
        <f t="shared" ca="1" si="59"/>
        <v>'Auxiliar (2)'!O23</v>
      </c>
      <c r="AA24" s="3" t="str">
        <f t="shared" ca="1" si="59"/>
        <v>'Auxiliar (2)'!P23</v>
      </c>
      <c r="AB24" s="3" t="str">
        <f t="shared" ca="1" si="59"/>
        <v>'Auxiliar (2)'!Q23</v>
      </c>
      <c r="AC24" s="84"/>
      <c r="AD24" s="1"/>
      <c r="AE24" s="1"/>
      <c r="AF24" s="1"/>
      <c r="AG24" s="1"/>
    </row>
    <row r="25" spans="1:33" ht="12" customHeight="1" x14ac:dyDescent="0.3">
      <c r="A25" s="1" t="str">
        <f ca="1">'Tab da Seg Fase'!N32</f>
        <v>ALCIDES</v>
      </c>
      <c r="B25" s="1">
        <f>IF('Tab da Seg Fase'!O32&lt;'Tab da Seg Fase'!Q32,0,IF('Tab da Seg Fase'!O32='Tab da Seg Fase'!Q32,1,IF('Tab da Seg Fase'!O32&gt;'Tab da Seg Fase'!Q32,2)))</f>
        <v>0</v>
      </c>
      <c r="C25" s="1" t="str">
        <f ca="1">'Tab da Seg Fase'!R32</f>
        <v>MAGNO</v>
      </c>
      <c r="D25" s="1">
        <f>IF('Tab da Seg Fase'!O32&gt;'Tab da Seg Fase'!Q32,0,IF('Tab da Seg Fase'!O32='Tab da Seg Fase'!Q32,1,IF('Tab da Seg Fase'!O32&lt;'Tab da Seg Fase'!Q32,2)))</f>
        <v>2</v>
      </c>
      <c r="E25" s="1">
        <f>IF(ISNUMBER('Tab da Seg Fase'!O32),1,0)</f>
        <v>1</v>
      </c>
      <c r="F25" s="1">
        <f t="shared" si="0"/>
        <v>0</v>
      </c>
      <c r="G25" s="1">
        <f t="shared" si="1"/>
        <v>0</v>
      </c>
      <c r="H25" s="1">
        <f t="shared" si="2"/>
        <v>1</v>
      </c>
      <c r="I25" s="1">
        <f t="shared" si="3"/>
        <v>1</v>
      </c>
      <c r="J25" s="1">
        <f t="shared" si="4"/>
        <v>0</v>
      </c>
      <c r="K25" s="1">
        <f t="shared" si="5"/>
        <v>0</v>
      </c>
      <c r="L25" s="1"/>
      <c r="M25" s="1"/>
      <c r="N25" s="1"/>
      <c r="O25" s="1"/>
      <c r="P25" s="1"/>
      <c r="Q25" s="1"/>
      <c r="R25" s="1"/>
      <c r="S25" s="1"/>
      <c r="T25" s="1"/>
      <c r="U25" s="1"/>
      <c r="V25" s="3"/>
      <c r="W25" s="3"/>
      <c r="X25" s="3"/>
      <c r="Y25" s="3"/>
      <c r="Z25" s="3"/>
      <c r="AA25" s="3"/>
      <c r="AB25" s="3"/>
      <c r="AC25" s="84"/>
      <c r="AD25" s="1"/>
      <c r="AE25" s="1"/>
      <c r="AF25" s="1"/>
      <c r="AG25" s="1"/>
    </row>
    <row r="26" spans="1:33" ht="12" customHeight="1" x14ac:dyDescent="0.3">
      <c r="A26" s="1" t="str">
        <f ca="1">'Tab da Seg Fase'!N33</f>
        <v>LUIZ CLÁUDIO</v>
      </c>
      <c r="B26" s="1">
        <f>IF('Tab da Seg Fase'!O33&lt;'Tab da Seg Fase'!Q33,0,IF('Tab da Seg Fase'!O33='Tab da Seg Fase'!Q33,1,IF('Tab da Seg Fase'!O33&gt;'Tab da Seg Fase'!Q33,2)))</f>
        <v>0</v>
      </c>
      <c r="C26" s="1" t="str">
        <f ca="1">'Tab da Seg Fase'!R33</f>
        <v>ADOLPHO</v>
      </c>
      <c r="D26" s="1">
        <f>IF('Tab da Seg Fase'!O33&gt;'Tab da Seg Fase'!Q33,0,IF('Tab da Seg Fase'!O33='Tab da Seg Fase'!Q33,1,IF('Tab da Seg Fase'!O33&lt;'Tab da Seg Fase'!Q33,2)))</f>
        <v>2</v>
      </c>
      <c r="E26" s="1">
        <f>IF(ISNUMBER('Tab da Seg Fase'!O33),1,0)</f>
        <v>1</v>
      </c>
      <c r="F26" s="1">
        <f t="shared" si="0"/>
        <v>0</v>
      </c>
      <c r="G26" s="1">
        <f t="shared" si="1"/>
        <v>0</v>
      </c>
      <c r="H26" s="1">
        <f t="shared" si="2"/>
        <v>1</v>
      </c>
      <c r="I26" s="1">
        <f t="shared" si="3"/>
        <v>1</v>
      </c>
      <c r="J26" s="1">
        <f t="shared" si="4"/>
        <v>0</v>
      </c>
      <c r="K26" s="1">
        <f t="shared" si="5"/>
        <v>0</v>
      </c>
      <c r="L26" s="1" t="str">
        <f ca="1">'Classif da Prim Fase'!C10</f>
        <v>RAFAEL PENA</v>
      </c>
      <c r="M26" s="1">
        <f t="shared" ref="M26:M28" ca="1" si="60">SUMIF($A$1:$A$36,L26,$F$1:$F$36)+SUMIF($C$1:$C$36,L26,$I$1:$I$36)</f>
        <v>0</v>
      </c>
      <c r="N26" s="1">
        <f t="shared" ref="N26:N28" ca="1" si="61">SUMIF($A$1:$A$36,L26,$G$1:$G$36)+SUMIF($C$1:$C$36,L26,$J$1:$J$36)</f>
        <v>1</v>
      </c>
      <c r="O26" s="1">
        <f t="shared" ref="O26:O28" ca="1" si="62">SUMIF($A$1:$A$36,L26,$H$1:$H$36)+SUMIF($C$1:$C$36,L26,$K$1:$K$36)</f>
        <v>1</v>
      </c>
      <c r="P26" s="1">
        <f ca="1">SUMIF('Tab da Seg Fase'!$N$8:$N$43,L26,'Tab da Seg Fase'!$O$8:$O$43)+SUMIF('Tab da Seg Fase'!$R$8:$R$43,L26,'Tab da Seg Fase'!$Q$8:$Q$43)</f>
        <v>1</v>
      </c>
      <c r="Q26" s="1">
        <f ca="1">SUMIF('Tab da Seg Fase'!$N$8:$N$43,L26,'Tab da Seg Fase'!$Q$8:$Q$43)+SUMIF('Tab da Seg Fase'!$R$8:$R$43,L26,'Tab da Seg Fase'!$O$8:$O$43)</f>
        <v>2</v>
      </c>
      <c r="R26" s="1">
        <f t="shared" ref="R26:R28" ca="1" si="63">(1000000*((3*M26)+N26))+(10000*M26)+(100*(P26-Q26))+P26+(0.001*(3-T26))</f>
        <v>999901.00199999998</v>
      </c>
      <c r="S26" s="1">
        <f t="shared" ref="S26:S28" ca="1" si="64">RANK(R26,$R$26:$R$28)</f>
        <v>3</v>
      </c>
      <c r="T26" s="1">
        <v>1</v>
      </c>
      <c r="U26" s="1">
        <f t="shared" ref="U26:U28" ca="1" si="65">IF($S$26=T26,26,0)+IF($S$27=T26,27,0)+IF($S$28=T26,28,0)</f>
        <v>27</v>
      </c>
      <c r="V26" s="3"/>
      <c r="W26" s="3" t="str">
        <f t="shared" ref="W26:AB26" ca="1" si="66">CONCATENATE("'Auxiliar (2)'!",W$1,$U26)</f>
        <v>'Auxiliar (2)'!L27</v>
      </c>
      <c r="X26" s="3" t="str">
        <f t="shared" ca="1" si="66"/>
        <v>'Auxiliar (2)'!M27</v>
      </c>
      <c r="Y26" s="3" t="str">
        <f t="shared" ca="1" si="66"/>
        <v>'Auxiliar (2)'!N27</v>
      </c>
      <c r="Z26" s="3" t="str">
        <f t="shared" ca="1" si="66"/>
        <v>'Auxiliar (2)'!O27</v>
      </c>
      <c r="AA26" s="3" t="str">
        <f t="shared" ca="1" si="66"/>
        <v>'Auxiliar (2)'!P27</v>
      </c>
      <c r="AB26" s="3" t="str">
        <f t="shared" ca="1" si="66"/>
        <v>'Auxiliar (2)'!Q27</v>
      </c>
      <c r="AC26" s="84" t="s">
        <v>7</v>
      </c>
      <c r="AD26" s="1"/>
      <c r="AE26" s="1"/>
      <c r="AF26" s="1"/>
      <c r="AG26" s="1"/>
    </row>
    <row r="27" spans="1:33" ht="12" customHeight="1" x14ac:dyDescent="0.3">
      <c r="A27" s="1" t="str">
        <f ca="1">'Tab da Seg Fase'!N34</f>
        <v>MARQUINHO</v>
      </c>
      <c r="B27" s="1">
        <f>IF('Tab da Seg Fase'!O34&lt;'Tab da Seg Fase'!Q34,0,IF('Tab da Seg Fase'!O34='Tab da Seg Fase'!Q34,1,IF('Tab da Seg Fase'!O34&gt;'Tab da Seg Fase'!Q34,2)))</f>
        <v>0</v>
      </c>
      <c r="C27" s="1" t="str">
        <f ca="1">'Tab da Seg Fase'!R34</f>
        <v>LORIVAL</v>
      </c>
      <c r="D27" s="1">
        <f>IF('Tab da Seg Fase'!O34&gt;'Tab da Seg Fase'!Q34,0,IF('Tab da Seg Fase'!O34='Tab da Seg Fase'!Q34,1,IF('Tab da Seg Fase'!O34&lt;'Tab da Seg Fase'!Q34,2)))</f>
        <v>2</v>
      </c>
      <c r="E27" s="1">
        <f>IF(ISNUMBER('Tab da Seg Fase'!O34),1,0)</f>
        <v>1</v>
      </c>
      <c r="F27" s="1">
        <f t="shared" si="0"/>
        <v>0</v>
      </c>
      <c r="G27" s="1">
        <f t="shared" si="1"/>
        <v>0</v>
      </c>
      <c r="H27" s="1">
        <f t="shared" si="2"/>
        <v>1</v>
      </c>
      <c r="I27" s="1">
        <f t="shared" si="3"/>
        <v>1</v>
      </c>
      <c r="J27" s="1">
        <f t="shared" si="4"/>
        <v>0</v>
      </c>
      <c r="K27" s="1">
        <f t="shared" si="5"/>
        <v>0</v>
      </c>
      <c r="L27" s="1" t="str">
        <f ca="1">'Classif da Prim Fase'!C21</f>
        <v>PIMENTEL</v>
      </c>
      <c r="M27" s="1">
        <f t="shared" ca="1" si="60"/>
        <v>1</v>
      </c>
      <c r="N27" s="1">
        <f t="shared" ca="1" si="61"/>
        <v>1</v>
      </c>
      <c r="O27" s="1">
        <f t="shared" ca="1" si="62"/>
        <v>0</v>
      </c>
      <c r="P27" s="1">
        <f ca="1">SUMIF('Tab da Seg Fase'!$N$8:$N$43,L27,'Tab da Seg Fase'!$O$8:$O$43)+SUMIF('Tab da Seg Fase'!$R$8:$R$43,L27,'Tab da Seg Fase'!$Q$8:$Q$43)</f>
        <v>3</v>
      </c>
      <c r="Q27" s="1">
        <f ca="1">SUMIF('Tab da Seg Fase'!$N$8:$N$43,L27,'Tab da Seg Fase'!$Q$8:$Q$43)+SUMIF('Tab da Seg Fase'!$R$8:$R$43,L27,'Tab da Seg Fase'!$O$8:$O$43)</f>
        <v>2</v>
      </c>
      <c r="R27" s="1">
        <f t="shared" ca="1" si="63"/>
        <v>4010103.0010000002</v>
      </c>
      <c r="S27" s="1">
        <f t="shared" ca="1" si="64"/>
        <v>1</v>
      </c>
      <c r="T27" s="1">
        <v>2</v>
      </c>
      <c r="U27" s="1">
        <f t="shared" ca="1" si="65"/>
        <v>28</v>
      </c>
      <c r="V27" s="3"/>
      <c r="W27" s="3" t="str">
        <f t="shared" ref="W27:AB27" ca="1" si="67">CONCATENATE("'Auxiliar (2)'!",W$1,$U27)</f>
        <v>'Auxiliar (2)'!L28</v>
      </c>
      <c r="X27" s="3" t="str">
        <f t="shared" ca="1" si="67"/>
        <v>'Auxiliar (2)'!M28</v>
      </c>
      <c r="Y27" s="3" t="str">
        <f t="shared" ca="1" si="67"/>
        <v>'Auxiliar (2)'!N28</v>
      </c>
      <c r="Z27" s="3" t="str">
        <f t="shared" ca="1" si="67"/>
        <v>'Auxiliar (2)'!O28</v>
      </c>
      <c r="AA27" s="3" t="str">
        <f t="shared" ca="1" si="67"/>
        <v>'Auxiliar (2)'!P28</v>
      </c>
      <c r="AB27" s="3" t="str">
        <f t="shared" ca="1" si="67"/>
        <v>'Auxiliar (2)'!Q28</v>
      </c>
      <c r="AC27" s="84"/>
      <c r="AD27" s="1"/>
      <c r="AE27" s="1"/>
      <c r="AF27" s="1"/>
      <c r="AG27" s="1"/>
    </row>
    <row r="28" spans="1:33" ht="12" customHeight="1" x14ac:dyDescent="0.3">
      <c r="A28" s="1" t="str">
        <f ca="1">'Tab da Seg Fase'!N35</f>
        <v>M. FERREIRA</v>
      </c>
      <c r="B28" s="1">
        <f>IF('Tab da Seg Fase'!O35&lt;'Tab da Seg Fase'!Q35,0,IF('Tab da Seg Fase'!O35='Tab da Seg Fase'!Q35,1,IF('Tab da Seg Fase'!O35&gt;'Tab da Seg Fase'!Q35,2)))</f>
        <v>0</v>
      </c>
      <c r="C28" s="1" t="str">
        <f ca="1">'Tab da Seg Fase'!R35</f>
        <v>ELINTO</v>
      </c>
      <c r="D28" s="1">
        <f>IF('Tab da Seg Fase'!O35&gt;'Tab da Seg Fase'!Q35,0,IF('Tab da Seg Fase'!O35='Tab da Seg Fase'!Q35,1,IF('Tab da Seg Fase'!O35&lt;'Tab da Seg Fase'!Q35,2)))</f>
        <v>2</v>
      </c>
      <c r="E28" s="1">
        <f>IF(ISNUMBER('Tab da Seg Fase'!O35),1,0)</f>
        <v>1</v>
      </c>
      <c r="F28" s="1">
        <f t="shared" si="0"/>
        <v>0</v>
      </c>
      <c r="G28" s="1">
        <f t="shared" si="1"/>
        <v>0</v>
      </c>
      <c r="H28" s="1">
        <f t="shared" si="2"/>
        <v>1</v>
      </c>
      <c r="I28" s="1">
        <f t="shared" si="3"/>
        <v>1</v>
      </c>
      <c r="J28" s="1">
        <f t="shared" si="4"/>
        <v>0</v>
      </c>
      <c r="K28" s="1">
        <f t="shared" si="5"/>
        <v>0</v>
      </c>
      <c r="L28" s="1" t="str">
        <f ca="1">'Classif da Prim Fase'!C31</f>
        <v>FRANCISCO</v>
      </c>
      <c r="M28" s="1">
        <f t="shared" ca="1" si="60"/>
        <v>0</v>
      </c>
      <c r="N28" s="1">
        <f t="shared" ca="1" si="61"/>
        <v>2</v>
      </c>
      <c r="O28" s="1">
        <f t="shared" ca="1" si="62"/>
        <v>0</v>
      </c>
      <c r="P28" s="1">
        <f ca="1">SUMIF('Tab da Seg Fase'!$N$8:$N$43,L28,'Tab da Seg Fase'!$O$8:$O$43)+SUMIF('Tab da Seg Fase'!$R$8:$R$43,L28,'Tab da Seg Fase'!$Q$8:$Q$43)</f>
        <v>3</v>
      </c>
      <c r="Q28" s="1">
        <f ca="1">SUMIF('Tab da Seg Fase'!$N$8:$N$43,L28,'Tab da Seg Fase'!$Q$8:$Q$43)+SUMIF('Tab da Seg Fase'!$R$8:$R$43,L28,'Tab da Seg Fase'!$O$8:$O$43)</f>
        <v>3</v>
      </c>
      <c r="R28" s="85">
        <f t="shared" ca="1" si="63"/>
        <v>2000003</v>
      </c>
      <c r="S28" s="1">
        <f t="shared" ca="1" si="64"/>
        <v>2</v>
      </c>
      <c r="T28" s="1">
        <v>3</v>
      </c>
      <c r="U28" s="1">
        <f t="shared" ca="1" si="65"/>
        <v>26</v>
      </c>
      <c r="V28" s="3"/>
      <c r="W28" s="3" t="str">
        <f t="shared" ref="W28:AB28" ca="1" si="68">CONCATENATE("'Auxiliar (2)'!",W$1,$U28)</f>
        <v>'Auxiliar (2)'!L26</v>
      </c>
      <c r="X28" s="3" t="str">
        <f t="shared" ca="1" si="68"/>
        <v>'Auxiliar (2)'!M26</v>
      </c>
      <c r="Y28" s="3" t="str">
        <f t="shared" ca="1" si="68"/>
        <v>'Auxiliar (2)'!N26</v>
      </c>
      <c r="Z28" s="3" t="str">
        <f t="shared" ca="1" si="68"/>
        <v>'Auxiliar (2)'!O26</v>
      </c>
      <c r="AA28" s="3" t="str">
        <f t="shared" ca="1" si="68"/>
        <v>'Auxiliar (2)'!P26</v>
      </c>
      <c r="AB28" s="3" t="str">
        <f t="shared" ca="1" si="68"/>
        <v>'Auxiliar (2)'!Q26</v>
      </c>
      <c r="AC28" s="84"/>
      <c r="AD28" s="1"/>
      <c r="AE28" s="1"/>
      <c r="AF28" s="1"/>
      <c r="AG28" s="1"/>
    </row>
    <row r="29" spans="1:33" ht="12" customHeight="1" x14ac:dyDescent="0.3">
      <c r="A29" s="1" t="str">
        <f ca="1">'Tab da Seg Fase'!N36</f>
        <v>C. HENRIQUE</v>
      </c>
      <c r="B29" s="1">
        <f>IF('Tab da Seg Fase'!O36&lt;'Tab da Seg Fase'!Q36,0,IF('Tab da Seg Fase'!O36='Tab da Seg Fase'!Q36,1,IF('Tab da Seg Fase'!O36&gt;'Tab da Seg Fase'!Q36,2)))</f>
        <v>2</v>
      </c>
      <c r="C29" s="1" t="str">
        <f ca="1">'Tab da Seg Fase'!R36</f>
        <v>MARCUS</v>
      </c>
      <c r="D29" s="1">
        <f>IF('Tab da Seg Fase'!O36&gt;'Tab da Seg Fase'!Q36,0,IF('Tab da Seg Fase'!O36='Tab da Seg Fase'!Q36,1,IF('Tab da Seg Fase'!O36&lt;'Tab da Seg Fase'!Q36,2)))</f>
        <v>0</v>
      </c>
      <c r="E29" s="1">
        <f>IF(ISNUMBER('Tab da Seg Fase'!O36),1,0)</f>
        <v>1</v>
      </c>
      <c r="F29" s="1">
        <f t="shared" si="0"/>
        <v>1</v>
      </c>
      <c r="G29" s="1">
        <f t="shared" si="1"/>
        <v>0</v>
      </c>
      <c r="H29" s="1">
        <f t="shared" si="2"/>
        <v>0</v>
      </c>
      <c r="I29" s="1">
        <f t="shared" si="3"/>
        <v>0</v>
      </c>
      <c r="J29" s="1">
        <f t="shared" si="4"/>
        <v>0</v>
      </c>
      <c r="K29" s="1">
        <f t="shared" si="5"/>
        <v>1</v>
      </c>
      <c r="L29" s="1"/>
      <c r="M29" s="1"/>
      <c r="N29" s="1"/>
      <c r="O29" s="1"/>
      <c r="P29" s="1"/>
      <c r="Q29" s="1"/>
      <c r="R29" s="1"/>
      <c r="S29" s="1"/>
      <c r="T29" s="1"/>
      <c r="U29" s="1"/>
      <c r="V29" s="3"/>
      <c r="W29" s="3"/>
      <c r="X29" s="3"/>
      <c r="Y29" s="3"/>
      <c r="Z29" s="3"/>
      <c r="AA29" s="3"/>
      <c r="AB29" s="3"/>
      <c r="AC29" s="84"/>
      <c r="AD29" s="1"/>
      <c r="AE29" s="1"/>
      <c r="AF29" s="1"/>
      <c r="AG29" s="1"/>
    </row>
    <row r="30" spans="1:33" ht="12" customHeight="1" x14ac:dyDescent="0.3">
      <c r="A30" s="1" t="str">
        <f ca="1">'Tab da Seg Fase'!N37</f>
        <v>CARUSO</v>
      </c>
      <c r="B30" s="1">
        <f>IF('Tab da Seg Fase'!O37&lt;'Tab da Seg Fase'!Q37,0,IF('Tab da Seg Fase'!O37='Tab da Seg Fase'!Q37,1,IF('Tab da Seg Fase'!O37&gt;'Tab da Seg Fase'!Q37,2)))</f>
        <v>0</v>
      </c>
      <c r="C30" s="1" t="str">
        <f ca="1">'Tab da Seg Fase'!R37</f>
        <v>JULIANO</v>
      </c>
      <c r="D30" s="1">
        <f>IF('Tab da Seg Fase'!O37&gt;'Tab da Seg Fase'!Q37,0,IF('Tab da Seg Fase'!O37='Tab da Seg Fase'!Q37,1,IF('Tab da Seg Fase'!O37&lt;'Tab da Seg Fase'!Q37,2)))</f>
        <v>2</v>
      </c>
      <c r="E30" s="1">
        <f>IF(ISNUMBER('Tab da Seg Fase'!O37),1,0)</f>
        <v>1</v>
      </c>
      <c r="F30" s="1">
        <f t="shared" si="0"/>
        <v>0</v>
      </c>
      <c r="G30" s="1">
        <f t="shared" si="1"/>
        <v>0</v>
      </c>
      <c r="H30" s="1">
        <f t="shared" si="2"/>
        <v>1</v>
      </c>
      <c r="I30" s="1">
        <f t="shared" si="3"/>
        <v>1</v>
      </c>
      <c r="J30" s="1">
        <f t="shared" si="4"/>
        <v>0</v>
      </c>
      <c r="K30" s="1">
        <f t="shared" si="5"/>
        <v>0</v>
      </c>
      <c r="L30" s="1" t="str">
        <f ca="1">'Classif da Prim Fase'!C20</f>
        <v>TONINHO</v>
      </c>
      <c r="M30" s="1">
        <f t="shared" ref="M30:M32" ca="1" si="69">SUMIF($A$1:$A$36,L30,$F$1:$F$36)+SUMIF($C$1:$C$36,L30,$I$1:$I$36)</f>
        <v>1</v>
      </c>
      <c r="N30" s="1">
        <f t="shared" ref="N30:N32" ca="1" si="70">SUMIF($A$1:$A$36,L30,$G$1:$G$36)+SUMIF($C$1:$C$36,L30,$J$1:$J$36)</f>
        <v>1</v>
      </c>
      <c r="O30" s="1">
        <f t="shared" ref="O30:O32" ca="1" si="71">SUMIF($A$1:$A$36,L30,$H$1:$H$36)+SUMIF($C$1:$C$36,L30,$K$1:$K$36)</f>
        <v>0</v>
      </c>
      <c r="P30" s="1">
        <f ca="1">SUMIF('Tab da Seg Fase'!$N$8:$N$43,L30,'Tab da Seg Fase'!$O$8:$O$43)+SUMIF('Tab da Seg Fase'!$R$8:$R$43,L30,'Tab da Seg Fase'!$Q$8:$Q$43)</f>
        <v>3</v>
      </c>
      <c r="Q30" s="1">
        <f ca="1">SUMIF('Tab da Seg Fase'!$N$8:$N$43,L30,'Tab da Seg Fase'!$Q$8:$Q$43)+SUMIF('Tab da Seg Fase'!$R$8:$R$43,L30,'Tab da Seg Fase'!$O$8:$O$43)</f>
        <v>0</v>
      </c>
      <c r="R30" s="1">
        <f t="shared" ref="R30:R32" ca="1" si="72">(1000000*((3*M30)+N30))+(10000*M30)+(100*(P30-Q30))+P30+(0.001*(3-T30))</f>
        <v>4010303.0019999999</v>
      </c>
      <c r="S30" s="1">
        <f t="shared" ref="S30:S32" ca="1" si="73">RANK(R30,$R$30:$R$32)</f>
        <v>2</v>
      </c>
      <c r="T30" s="1">
        <v>1</v>
      </c>
      <c r="U30" s="1">
        <f t="shared" ref="U30:U32" ca="1" si="74">IF($S$30=T30,30,0)+IF($S$31=T30,31,0)+IF($S$32=T30,32,0)</f>
        <v>31</v>
      </c>
      <c r="V30" s="3"/>
      <c r="W30" s="3" t="str">
        <f t="shared" ref="W30:AB30" ca="1" si="75">CONCATENATE("'Auxiliar (2)'!",W$1,$U30)</f>
        <v>'Auxiliar (2)'!L31</v>
      </c>
      <c r="X30" s="3" t="str">
        <f t="shared" ca="1" si="75"/>
        <v>'Auxiliar (2)'!M31</v>
      </c>
      <c r="Y30" s="3" t="str">
        <f t="shared" ca="1" si="75"/>
        <v>'Auxiliar (2)'!N31</v>
      </c>
      <c r="Z30" s="3" t="str">
        <f t="shared" ca="1" si="75"/>
        <v>'Auxiliar (2)'!O31</v>
      </c>
      <c r="AA30" s="3" t="str">
        <f t="shared" ca="1" si="75"/>
        <v>'Auxiliar (2)'!P31</v>
      </c>
      <c r="AB30" s="3" t="str">
        <f t="shared" ca="1" si="75"/>
        <v>'Auxiliar (2)'!Q31</v>
      </c>
      <c r="AC30" s="84" t="s">
        <v>8</v>
      </c>
      <c r="AD30" s="1"/>
      <c r="AE30" s="1"/>
      <c r="AF30" s="1"/>
      <c r="AG30" s="1"/>
    </row>
    <row r="31" spans="1:33" ht="12" customHeight="1" x14ac:dyDescent="0.3">
      <c r="A31" s="1" t="str">
        <f ca="1">'Tab da Seg Fase'!N38</f>
        <v>PIMENTEL</v>
      </c>
      <c r="B31" s="1">
        <f>IF('Tab da Seg Fase'!O38&lt;'Tab da Seg Fase'!Q38,0,IF('Tab da Seg Fase'!O38='Tab da Seg Fase'!Q38,1,IF('Tab da Seg Fase'!O38&gt;'Tab da Seg Fase'!Q38,2)))</f>
        <v>2</v>
      </c>
      <c r="C31" s="1" t="str">
        <f ca="1">'Tab da Seg Fase'!R38</f>
        <v>RAFAEL PENA</v>
      </c>
      <c r="D31" s="1">
        <f>IF('Tab da Seg Fase'!O38&gt;'Tab da Seg Fase'!Q38,0,IF('Tab da Seg Fase'!O38='Tab da Seg Fase'!Q38,1,IF('Tab da Seg Fase'!O38&lt;'Tab da Seg Fase'!Q38,2)))</f>
        <v>0</v>
      </c>
      <c r="E31" s="1">
        <f>IF(ISNUMBER('Tab da Seg Fase'!O38),1,0)</f>
        <v>1</v>
      </c>
      <c r="F31" s="1">
        <f t="shared" si="0"/>
        <v>1</v>
      </c>
      <c r="G31" s="1">
        <f t="shared" si="1"/>
        <v>0</v>
      </c>
      <c r="H31" s="1">
        <f t="shared" si="2"/>
        <v>0</v>
      </c>
      <c r="I31" s="1">
        <f t="shared" si="3"/>
        <v>0</v>
      </c>
      <c r="J31" s="1">
        <f t="shared" si="4"/>
        <v>0</v>
      </c>
      <c r="K31" s="1">
        <f t="shared" si="5"/>
        <v>1</v>
      </c>
      <c r="L31" s="1" t="str">
        <f ca="1">'Classif da Prim Fase'!C30</f>
        <v>LUIZ GOMES</v>
      </c>
      <c r="M31" s="1">
        <f t="shared" ca="1" si="69"/>
        <v>1</v>
      </c>
      <c r="N31" s="1">
        <f t="shared" ca="1" si="70"/>
        <v>1</v>
      </c>
      <c r="O31" s="1">
        <f t="shared" ca="1" si="71"/>
        <v>0</v>
      </c>
      <c r="P31" s="1">
        <f ca="1">SUMIF('Tab da Seg Fase'!$N$8:$N$43,L31,'Tab da Seg Fase'!$O$8:$O$43)+SUMIF('Tab da Seg Fase'!$R$8:$R$43,L31,'Tab da Seg Fase'!$Q$8:$Q$43)</f>
        <v>4</v>
      </c>
      <c r="Q31" s="1">
        <f ca="1">SUMIF('Tab da Seg Fase'!$N$8:$N$43,L31,'Tab da Seg Fase'!$Q$8:$Q$43)+SUMIF('Tab da Seg Fase'!$R$8:$R$43,L31,'Tab da Seg Fase'!$O$8:$O$43)</f>
        <v>1</v>
      </c>
      <c r="R31" s="1">
        <f t="shared" ca="1" si="72"/>
        <v>4010304.0010000002</v>
      </c>
      <c r="S31" s="1">
        <f t="shared" ca="1" si="73"/>
        <v>1</v>
      </c>
      <c r="T31" s="1">
        <v>2</v>
      </c>
      <c r="U31" s="1">
        <f t="shared" ca="1" si="74"/>
        <v>30</v>
      </c>
      <c r="V31" s="3"/>
      <c r="W31" s="3" t="str">
        <f t="shared" ref="W31:AB31" ca="1" si="76">CONCATENATE("'Auxiliar (2)'!",W$1,$U31)</f>
        <v>'Auxiliar (2)'!L30</v>
      </c>
      <c r="X31" s="3" t="str">
        <f t="shared" ca="1" si="76"/>
        <v>'Auxiliar (2)'!M30</v>
      </c>
      <c r="Y31" s="3" t="str">
        <f t="shared" ca="1" si="76"/>
        <v>'Auxiliar (2)'!N30</v>
      </c>
      <c r="Z31" s="3" t="str">
        <f t="shared" ca="1" si="76"/>
        <v>'Auxiliar (2)'!O30</v>
      </c>
      <c r="AA31" s="3" t="str">
        <f t="shared" ca="1" si="76"/>
        <v>'Auxiliar (2)'!P30</v>
      </c>
      <c r="AB31" s="3" t="str">
        <f t="shared" ca="1" si="76"/>
        <v>'Auxiliar (2)'!Q30</v>
      </c>
      <c r="AC31" s="84"/>
      <c r="AD31" s="3"/>
      <c r="AE31" s="3"/>
      <c r="AF31" s="3"/>
      <c r="AG31" s="3"/>
    </row>
    <row r="32" spans="1:33" ht="12" customHeight="1" x14ac:dyDescent="0.3">
      <c r="A32" s="1" t="str">
        <f ca="1">'Tab da Seg Fase'!N39</f>
        <v>M. PORTO</v>
      </c>
      <c r="B32" s="1">
        <f>IF('Tab da Seg Fase'!O39&lt;'Tab da Seg Fase'!Q39,0,IF('Tab da Seg Fase'!O39='Tab da Seg Fase'!Q39,1,IF('Tab da Seg Fase'!O39&gt;'Tab da Seg Fase'!Q39,2)))</f>
        <v>0</v>
      </c>
      <c r="C32" s="1" t="str">
        <f ca="1">'Tab da Seg Fase'!R39</f>
        <v>BETO</v>
      </c>
      <c r="D32" s="1">
        <f>IF('Tab da Seg Fase'!O39&gt;'Tab da Seg Fase'!Q39,0,IF('Tab da Seg Fase'!O39='Tab da Seg Fase'!Q39,1,IF('Tab da Seg Fase'!O39&lt;'Tab da Seg Fase'!Q39,2)))</f>
        <v>2</v>
      </c>
      <c r="E32" s="1">
        <f>IF(ISNUMBER('Tab da Seg Fase'!O39),1,0)</f>
        <v>1</v>
      </c>
      <c r="F32" s="1">
        <f t="shared" si="0"/>
        <v>0</v>
      </c>
      <c r="G32" s="1">
        <f t="shared" si="1"/>
        <v>0</v>
      </c>
      <c r="H32" s="1">
        <f t="shared" si="2"/>
        <v>1</v>
      </c>
      <c r="I32" s="1">
        <f t="shared" si="3"/>
        <v>1</v>
      </c>
      <c r="J32" s="1">
        <f t="shared" si="4"/>
        <v>0</v>
      </c>
      <c r="K32" s="1">
        <f t="shared" si="5"/>
        <v>0</v>
      </c>
      <c r="L32" s="1" t="str">
        <f ca="1">'Classif da Prim Fase'!C40</f>
        <v>ROBERTO</v>
      </c>
      <c r="M32" s="1">
        <f t="shared" ca="1" si="69"/>
        <v>0</v>
      </c>
      <c r="N32" s="1">
        <f t="shared" ca="1" si="70"/>
        <v>0</v>
      </c>
      <c r="O32" s="1">
        <f t="shared" ca="1" si="71"/>
        <v>2</v>
      </c>
      <c r="P32" s="1">
        <f ca="1">SUMIF('Tab da Seg Fase'!$N$8:$N$43,L32,'Tab da Seg Fase'!$O$8:$O$43)+SUMIF('Tab da Seg Fase'!$R$8:$R$43,L32,'Tab da Seg Fase'!$Q$8:$Q$43)</f>
        <v>1</v>
      </c>
      <c r="Q32" s="1">
        <f ca="1">SUMIF('Tab da Seg Fase'!$N$8:$N$43,L32,'Tab da Seg Fase'!$Q$8:$Q$43)+SUMIF('Tab da Seg Fase'!$R$8:$R$43,L32,'Tab da Seg Fase'!$O$8:$O$43)</f>
        <v>7</v>
      </c>
      <c r="R32" s="85">
        <f t="shared" ca="1" si="72"/>
        <v>-599</v>
      </c>
      <c r="S32" s="1">
        <f t="shared" ca="1" si="73"/>
        <v>3</v>
      </c>
      <c r="T32" s="1">
        <v>3</v>
      </c>
      <c r="U32" s="1">
        <f t="shared" ca="1" si="74"/>
        <v>32</v>
      </c>
      <c r="V32" s="3"/>
      <c r="W32" s="3" t="str">
        <f t="shared" ref="W32:AB32" ca="1" si="77">CONCATENATE("'Auxiliar (2)'!",W$1,$U32)</f>
        <v>'Auxiliar (2)'!L32</v>
      </c>
      <c r="X32" s="3" t="str">
        <f t="shared" ca="1" si="77"/>
        <v>'Auxiliar (2)'!M32</v>
      </c>
      <c r="Y32" s="3" t="str">
        <f t="shared" ca="1" si="77"/>
        <v>'Auxiliar (2)'!N32</v>
      </c>
      <c r="Z32" s="3" t="str">
        <f t="shared" ca="1" si="77"/>
        <v>'Auxiliar (2)'!O32</v>
      </c>
      <c r="AA32" s="3" t="str">
        <f t="shared" ca="1" si="77"/>
        <v>'Auxiliar (2)'!P32</v>
      </c>
      <c r="AB32" s="3" t="str">
        <f t="shared" ca="1" si="77"/>
        <v>'Auxiliar (2)'!Q32</v>
      </c>
      <c r="AC32" s="84"/>
      <c r="AD32" s="3"/>
      <c r="AE32" s="3"/>
      <c r="AF32" s="3"/>
      <c r="AG32" s="3"/>
    </row>
    <row r="33" spans="1:33" ht="12" customHeight="1" x14ac:dyDescent="0.3">
      <c r="A33" s="1" t="str">
        <f ca="1">'Tab da Seg Fase'!N40</f>
        <v>ROBERTO</v>
      </c>
      <c r="B33" s="1">
        <f>IF('Tab da Seg Fase'!O40&lt;'Tab da Seg Fase'!Q40,0,IF('Tab da Seg Fase'!O40='Tab da Seg Fase'!Q40,1,IF('Tab da Seg Fase'!O40&gt;'Tab da Seg Fase'!Q40,2)))</f>
        <v>0</v>
      </c>
      <c r="C33" s="1" t="str">
        <f ca="1">'Tab da Seg Fase'!R40</f>
        <v>TONINHO</v>
      </c>
      <c r="D33" s="1">
        <f>IF('Tab da Seg Fase'!O40&gt;'Tab da Seg Fase'!Q40,0,IF('Tab da Seg Fase'!O40='Tab da Seg Fase'!Q40,1,IF('Tab da Seg Fase'!O40&lt;'Tab da Seg Fase'!Q40,2)))</f>
        <v>2</v>
      </c>
      <c r="E33" s="1">
        <f>IF(ISNUMBER('Tab da Seg Fase'!O40),1,0)</f>
        <v>1</v>
      </c>
      <c r="F33" s="1">
        <f t="shared" si="0"/>
        <v>0</v>
      </c>
      <c r="G33" s="1">
        <f t="shared" si="1"/>
        <v>0</v>
      </c>
      <c r="H33" s="1">
        <f t="shared" si="2"/>
        <v>1</v>
      </c>
      <c r="I33" s="1">
        <f t="shared" si="3"/>
        <v>1</v>
      </c>
      <c r="J33" s="1">
        <f t="shared" si="4"/>
        <v>0</v>
      </c>
      <c r="K33" s="1">
        <f t="shared" si="5"/>
        <v>0</v>
      </c>
      <c r="L33" s="1"/>
      <c r="M33" s="1"/>
      <c r="N33" s="1"/>
      <c r="O33" s="1"/>
      <c r="P33" s="1"/>
      <c r="Q33" s="1"/>
      <c r="R33" s="1"/>
      <c r="S33" s="1"/>
      <c r="T33" s="1"/>
      <c r="U33" s="1"/>
      <c r="V33" s="3"/>
      <c r="W33" s="3"/>
      <c r="X33" s="3"/>
      <c r="Y33" s="3"/>
      <c r="Z33" s="3"/>
      <c r="AA33" s="3"/>
      <c r="AB33" s="3"/>
      <c r="AC33" s="84"/>
      <c r="AD33" s="3"/>
      <c r="AE33" s="3"/>
      <c r="AF33" s="3"/>
      <c r="AG33" s="3"/>
    </row>
    <row r="34" spans="1:33" ht="12" customHeight="1" x14ac:dyDescent="0.3">
      <c r="A34" s="1" t="str">
        <f ca="1">'Tab da Seg Fase'!N41</f>
        <v>ZÉ RICARDO</v>
      </c>
      <c r="B34" s="1">
        <f>IF('Tab da Seg Fase'!O41&lt;'Tab da Seg Fase'!Q41,0,IF('Tab da Seg Fase'!O41='Tab da Seg Fase'!Q41,1,IF('Tab da Seg Fase'!O41&gt;'Tab da Seg Fase'!Q41,2)))</f>
        <v>1</v>
      </c>
      <c r="C34" s="1" t="str">
        <f ca="1">'Tab da Seg Fase'!R41</f>
        <v>M. VASQUES</v>
      </c>
      <c r="D34" s="1">
        <f>IF('Tab da Seg Fase'!O41&gt;'Tab da Seg Fase'!Q41,0,IF('Tab da Seg Fase'!O41='Tab da Seg Fase'!Q41,1,IF('Tab da Seg Fase'!O41&lt;'Tab da Seg Fase'!Q41,2)))</f>
        <v>1</v>
      </c>
      <c r="E34" s="1">
        <f>IF(ISNUMBER('Tab da Seg Fase'!O41),1,0)</f>
        <v>1</v>
      </c>
      <c r="F34" s="1">
        <f t="shared" si="0"/>
        <v>0</v>
      </c>
      <c r="G34" s="1">
        <f t="shared" si="1"/>
        <v>1</v>
      </c>
      <c r="H34" s="1">
        <f t="shared" si="2"/>
        <v>0</v>
      </c>
      <c r="I34" s="1">
        <f t="shared" si="3"/>
        <v>0</v>
      </c>
      <c r="J34" s="1">
        <f t="shared" si="4"/>
        <v>1</v>
      </c>
      <c r="K34" s="1">
        <f t="shared" si="5"/>
        <v>0</v>
      </c>
      <c r="L34" s="1" t="str">
        <f ca="1">'Classif da Prim Fase'!C29</f>
        <v>ZÉ RICARDO</v>
      </c>
      <c r="M34" s="1">
        <f t="shared" ref="M34:M36" ca="1" si="78">SUMIF($A$1:$A$36,L34,$F$1:$F$36)+SUMIF($C$1:$C$36,L34,$I$1:$I$36)</f>
        <v>0</v>
      </c>
      <c r="N34" s="1">
        <f t="shared" ref="N34:N36" ca="1" si="79">SUMIF($A$1:$A$36,L34,$G$1:$G$36)+SUMIF($C$1:$C$36,L34,$J$1:$J$36)</f>
        <v>2</v>
      </c>
      <c r="O34" s="1">
        <f t="shared" ref="O34:O36" ca="1" si="80">SUMIF($A$1:$A$36,L34,$H$1:$H$36)+SUMIF($C$1:$C$36,L34,$K$1:$K$36)</f>
        <v>0</v>
      </c>
      <c r="P34" s="1">
        <f ca="1">SUMIF('Tab da Seg Fase'!$N$8:$N$43,L34,'Tab da Seg Fase'!$O$8:$O$43)+SUMIF('Tab da Seg Fase'!$R$8:$R$43,L34,'Tab da Seg Fase'!$Q$8:$Q$43)</f>
        <v>1</v>
      </c>
      <c r="Q34" s="1">
        <f ca="1">SUMIF('Tab da Seg Fase'!$N$8:$N$43,L34,'Tab da Seg Fase'!$Q$8:$Q$43)+SUMIF('Tab da Seg Fase'!$R$8:$R$43,L34,'Tab da Seg Fase'!$O$8:$O$43)</f>
        <v>1</v>
      </c>
      <c r="R34" s="1">
        <f t="shared" ref="R34:R36" ca="1" si="81">(1000000*((3*M34)+N34))+(10000*M34)+(100*(P34-Q34))+P34+(0.001*(3-T34))</f>
        <v>2000001.0020000001</v>
      </c>
      <c r="S34" s="1">
        <f ca="1">RANK(R34,$R$34:$R$36)</f>
        <v>2</v>
      </c>
      <c r="T34" s="1">
        <v>1</v>
      </c>
      <c r="U34" s="1">
        <f t="shared" ref="U34:U36" ca="1" si="82">IF($S$34=T34,34,0)+IF($S$35=T34,35,0)+IF($S$36=T34,36,0)</f>
        <v>36</v>
      </c>
      <c r="V34" s="3"/>
      <c r="W34" s="3" t="str">
        <f t="shared" ref="W34:AB34" ca="1" si="83">CONCATENATE("'Auxiliar (2)'!",W$1,$U34)</f>
        <v>'Auxiliar (2)'!L36</v>
      </c>
      <c r="X34" s="3" t="str">
        <f t="shared" ca="1" si="83"/>
        <v>'Auxiliar (2)'!M36</v>
      </c>
      <c r="Y34" s="3" t="str">
        <f t="shared" ca="1" si="83"/>
        <v>'Auxiliar (2)'!N36</v>
      </c>
      <c r="Z34" s="3" t="str">
        <f t="shared" ca="1" si="83"/>
        <v>'Auxiliar (2)'!O36</v>
      </c>
      <c r="AA34" s="3" t="str">
        <f t="shared" ca="1" si="83"/>
        <v>'Auxiliar (2)'!P36</v>
      </c>
      <c r="AB34" s="3" t="str">
        <f t="shared" ca="1" si="83"/>
        <v>'Auxiliar (2)'!Q36</v>
      </c>
      <c r="AC34" s="84" t="s">
        <v>9</v>
      </c>
      <c r="AD34" s="3"/>
      <c r="AE34" s="3"/>
      <c r="AF34" s="3"/>
      <c r="AG34" s="3"/>
    </row>
    <row r="35" spans="1:33" ht="12" customHeight="1" x14ac:dyDescent="0.3">
      <c r="A35" s="1" t="str">
        <f ca="1">'Tab da Seg Fase'!N42</f>
        <v>THIAGO</v>
      </c>
      <c r="B35" s="1">
        <f>IF('Tab da Seg Fase'!O42&lt;'Tab da Seg Fase'!Q42,0,IF('Tab da Seg Fase'!O42='Tab da Seg Fase'!Q42,1,IF('Tab da Seg Fase'!O42&gt;'Tab da Seg Fase'!Q42,2)))</f>
        <v>1</v>
      </c>
      <c r="C35" s="1" t="str">
        <f ca="1">'Tab da Seg Fase'!R42</f>
        <v>JUNIOR</v>
      </c>
      <c r="D35" s="1">
        <f>IF('Tab da Seg Fase'!O42&gt;'Tab da Seg Fase'!Q42,0,IF('Tab da Seg Fase'!O42='Tab da Seg Fase'!Q42,1,IF('Tab da Seg Fase'!O42&lt;'Tab da Seg Fase'!Q42,2)))</f>
        <v>1</v>
      </c>
      <c r="E35" s="1">
        <f>IF(ISNUMBER('Tab da Seg Fase'!O42),1,0)</f>
        <v>1</v>
      </c>
      <c r="F35" s="1">
        <f t="shared" si="0"/>
        <v>0</v>
      </c>
      <c r="G35" s="1">
        <f t="shared" si="1"/>
        <v>1</v>
      </c>
      <c r="H35" s="1">
        <f t="shared" si="2"/>
        <v>0</v>
      </c>
      <c r="I35" s="1">
        <f t="shared" si="3"/>
        <v>0</v>
      </c>
      <c r="J35" s="1">
        <f t="shared" si="4"/>
        <v>1</v>
      </c>
      <c r="K35" s="1">
        <f t="shared" si="5"/>
        <v>0</v>
      </c>
      <c r="L35" s="1" t="str">
        <f ca="1">'Classif da Prim Fase'!C39</f>
        <v>JEAN</v>
      </c>
      <c r="M35" s="1">
        <f t="shared" ca="1" si="78"/>
        <v>0</v>
      </c>
      <c r="N35" s="1">
        <f t="shared" ca="1" si="79"/>
        <v>1</v>
      </c>
      <c r="O35" s="1">
        <f t="shared" ca="1" si="80"/>
        <v>1</v>
      </c>
      <c r="P35" s="1">
        <f ca="1">SUMIF('Tab da Seg Fase'!$N$8:$N$43,L35,'Tab da Seg Fase'!$O$8:$O$43)+SUMIF('Tab da Seg Fase'!$R$8:$R$43,L35,'Tab da Seg Fase'!$Q$8:$Q$43)</f>
        <v>1</v>
      </c>
      <c r="Q35" s="1">
        <f ca="1">SUMIF('Tab da Seg Fase'!$N$8:$N$43,L35,'Tab da Seg Fase'!$Q$8:$Q$43)+SUMIF('Tab da Seg Fase'!$R$8:$R$43,L35,'Tab da Seg Fase'!$O$8:$O$43)</f>
        <v>3</v>
      </c>
      <c r="R35" s="1">
        <f t="shared" ca="1" si="81"/>
        <v>999801.00100000005</v>
      </c>
      <c r="S35" s="1">
        <f t="shared" ref="S35:S36" ca="1" si="84">RANK(R35,$R$34:$R$38)</f>
        <v>3</v>
      </c>
      <c r="T35" s="1">
        <v>2</v>
      </c>
      <c r="U35" s="1">
        <f t="shared" ca="1" si="82"/>
        <v>34</v>
      </c>
      <c r="V35" s="3"/>
      <c r="W35" s="3" t="str">
        <f t="shared" ref="W35:AB35" ca="1" si="85">CONCATENATE("'Auxiliar (2)'!",W$1,$U35)</f>
        <v>'Auxiliar (2)'!L34</v>
      </c>
      <c r="X35" s="3" t="str">
        <f t="shared" ca="1" si="85"/>
        <v>'Auxiliar (2)'!M34</v>
      </c>
      <c r="Y35" s="3" t="str">
        <f t="shared" ca="1" si="85"/>
        <v>'Auxiliar (2)'!N34</v>
      </c>
      <c r="Z35" s="3" t="str">
        <f t="shared" ca="1" si="85"/>
        <v>'Auxiliar (2)'!O34</v>
      </c>
      <c r="AA35" s="3" t="str">
        <f t="shared" ca="1" si="85"/>
        <v>'Auxiliar (2)'!P34</v>
      </c>
      <c r="AB35" s="3" t="str">
        <f t="shared" ca="1" si="85"/>
        <v>'Auxiliar (2)'!Q34</v>
      </c>
      <c r="AC35" s="84"/>
      <c r="AD35" s="3"/>
      <c r="AE35" s="3"/>
      <c r="AF35" s="3"/>
      <c r="AG35" s="3"/>
    </row>
    <row r="36" spans="1:33" ht="12" customHeight="1" x14ac:dyDescent="0.3">
      <c r="A36" s="1" t="str">
        <f ca="1">'Tab da Seg Fase'!N43</f>
        <v>PAULO CÉSAR</v>
      </c>
      <c r="B36" s="1">
        <f>IF('Tab da Seg Fase'!O43&lt;'Tab da Seg Fase'!Q43,0,IF('Tab da Seg Fase'!O43='Tab da Seg Fase'!Q43,1,IF('Tab da Seg Fase'!O43&gt;'Tab da Seg Fase'!Q43,2)))</f>
        <v>2</v>
      </c>
      <c r="C36" s="1" t="str">
        <f ca="1">'Tab da Seg Fase'!R43</f>
        <v>ALBERTO</v>
      </c>
      <c r="D36" s="1">
        <f>IF('Tab da Seg Fase'!O43&gt;'Tab da Seg Fase'!Q43,0,IF('Tab da Seg Fase'!O43='Tab da Seg Fase'!Q43,1,IF('Tab da Seg Fase'!O43&lt;'Tab da Seg Fase'!Q43,2)))</f>
        <v>0</v>
      </c>
      <c r="E36" s="1">
        <f>IF(ISNUMBER('Tab da Seg Fase'!O43),1,0)</f>
        <v>1</v>
      </c>
      <c r="F36" s="1">
        <f t="shared" si="0"/>
        <v>1</v>
      </c>
      <c r="G36" s="1">
        <f t="shared" si="1"/>
        <v>0</v>
      </c>
      <c r="H36" s="1">
        <f t="shared" si="2"/>
        <v>0</v>
      </c>
      <c r="I36" s="1">
        <f t="shared" si="3"/>
        <v>0</v>
      </c>
      <c r="J36" s="1">
        <f t="shared" si="4"/>
        <v>0</v>
      </c>
      <c r="K36" s="1">
        <f t="shared" si="5"/>
        <v>1</v>
      </c>
      <c r="L36" s="1" t="str">
        <f ca="1">'Classif da Prim Fase'!C49</f>
        <v>M. VASQUES</v>
      </c>
      <c r="M36" s="1">
        <f t="shared" ca="1" si="78"/>
        <v>1</v>
      </c>
      <c r="N36" s="1">
        <f t="shared" ca="1" si="79"/>
        <v>1</v>
      </c>
      <c r="O36" s="1">
        <f t="shared" ca="1" si="80"/>
        <v>0</v>
      </c>
      <c r="P36" s="1">
        <f ca="1">SUMIF('Tab da Seg Fase'!$N$8:$N$43,L36,'Tab da Seg Fase'!$O$8:$O$43)+SUMIF('Tab da Seg Fase'!$R$8:$R$43,L36,'Tab da Seg Fase'!$Q$8:$Q$43)</f>
        <v>2</v>
      </c>
      <c r="Q36" s="1">
        <f ca="1">SUMIF('Tab da Seg Fase'!$N$8:$N$43,L36,'Tab da Seg Fase'!$Q$8:$Q$43)+SUMIF('Tab da Seg Fase'!$R$8:$R$43,L36,'Tab da Seg Fase'!$O$8:$O$43)</f>
        <v>0</v>
      </c>
      <c r="R36" s="85">
        <f t="shared" ca="1" si="81"/>
        <v>4010202</v>
      </c>
      <c r="S36" s="1">
        <f t="shared" ca="1" si="84"/>
        <v>1</v>
      </c>
      <c r="T36" s="1">
        <v>3</v>
      </c>
      <c r="U36" s="1">
        <f t="shared" ca="1" si="82"/>
        <v>35</v>
      </c>
      <c r="V36" s="3"/>
      <c r="W36" s="3" t="str">
        <f t="shared" ref="W36:AB36" ca="1" si="86">CONCATENATE("'Auxiliar (2)'!",W$1,$U36)</f>
        <v>'Auxiliar (2)'!L35</v>
      </c>
      <c r="X36" s="3" t="str">
        <f t="shared" ca="1" si="86"/>
        <v>'Auxiliar (2)'!M35</v>
      </c>
      <c r="Y36" s="3" t="str">
        <f t="shared" ca="1" si="86"/>
        <v>'Auxiliar (2)'!N35</v>
      </c>
      <c r="Z36" s="3" t="str">
        <f t="shared" ca="1" si="86"/>
        <v>'Auxiliar (2)'!O35</v>
      </c>
      <c r="AA36" s="3" t="str">
        <f t="shared" ca="1" si="86"/>
        <v>'Auxiliar (2)'!P35</v>
      </c>
      <c r="AB36" s="3" t="str">
        <f t="shared" ca="1" si="86"/>
        <v>'Auxiliar (2)'!Q35</v>
      </c>
      <c r="AC36" s="84"/>
      <c r="AD36" s="3"/>
      <c r="AE36" s="3"/>
      <c r="AF36" s="3"/>
      <c r="AG36" s="3"/>
    </row>
    <row r="37" spans="1:33" ht="12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84"/>
      <c r="M37" s="1"/>
      <c r="N37" s="1"/>
      <c r="O37" s="1"/>
      <c r="P37" s="1"/>
      <c r="Q37" s="1"/>
      <c r="R37" s="1"/>
      <c r="S37" s="1"/>
      <c r="T37" s="1"/>
      <c r="U37" s="1"/>
      <c r="V37" s="3"/>
      <c r="W37" s="1"/>
      <c r="X37" s="3"/>
      <c r="Y37" s="3"/>
      <c r="Z37" s="3"/>
      <c r="AA37" s="3"/>
      <c r="AB37" s="3"/>
      <c r="AC37" s="84"/>
      <c r="AD37" s="3"/>
      <c r="AE37" s="3"/>
      <c r="AF37" s="3"/>
      <c r="AG37" s="3"/>
    </row>
    <row r="38" spans="1:33" ht="12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 t="str">
        <f ca="1">'Classif da Prim Fase'!C38</f>
        <v>ALBERTO</v>
      </c>
      <c r="M38" s="1">
        <f t="shared" ref="M38:M40" ca="1" si="87">SUMIF($A$1:$A$36,L38,$F$1:$F$36)+SUMIF($C$1:$C$36,L38,$I$1:$I$36)</f>
        <v>0</v>
      </c>
      <c r="N38" s="1">
        <f t="shared" ref="N38:N40" ca="1" si="88">SUMIF($A$1:$A$36,L38,$G$1:$G$36)+SUMIF($C$1:$C$36,L38,$J$1:$J$36)</f>
        <v>0</v>
      </c>
      <c r="O38" s="1">
        <f t="shared" ref="O38:O40" ca="1" si="89">SUMIF($A$1:$A$36,L38,$H$1:$H$36)+SUMIF($C$1:$C$36,L38,$K$1:$K$36)</f>
        <v>2</v>
      </c>
      <c r="P38" s="1">
        <f ca="1">SUMIF('Tab da Seg Fase'!$N$8:$N$43,L38,'Tab da Seg Fase'!$O$8:$O$43)+SUMIF('Tab da Seg Fase'!$R$8:$R$43,L38,'Tab da Seg Fase'!$Q$8:$Q$43)</f>
        <v>0</v>
      </c>
      <c r="Q38" s="1">
        <f ca="1">SUMIF('Tab da Seg Fase'!$N$8:$N$43,L38,'Tab da Seg Fase'!$Q$8:$Q$43)+SUMIF('Tab da Seg Fase'!$R$8:$R$43,L38,'Tab da Seg Fase'!$O$8:$O$43)</f>
        <v>2</v>
      </c>
      <c r="R38" s="1">
        <f t="shared" ref="R38:R40" ca="1" si="90">(1000000*((3*M38)+N38))+(10000*M38)+(100*(P38-Q38))+P38+(0.001*(3-T38))</f>
        <v>-199.99799999999999</v>
      </c>
      <c r="S38" s="1">
        <f t="shared" ref="S38:S40" ca="1" si="91">RANK(R38,$R$38:$R$40)</f>
        <v>3</v>
      </c>
      <c r="T38" s="1">
        <v>1</v>
      </c>
      <c r="U38" s="1">
        <f t="shared" ref="U38:U40" ca="1" si="92">IF($S$38=T38,38,0)+IF($S$39=T38,39,0)+IF($S$38=T40,40,0)</f>
        <v>40</v>
      </c>
      <c r="V38" s="3"/>
      <c r="W38" s="3" t="str">
        <f t="shared" ref="W38:AB38" ca="1" si="93">CONCATENATE("'Auxiliar (2)'!",W$1,$U38)</f>
        <v>'Auxiliar (2)'!L40</v>
      </c>
      <c r="X38" s="3" t="str">
        <f t="shared" ca="1" si="93"/>
        <v>'Auxiliar (2)'!M40</v>
      </c>
      <c r="Y38" s="3" t="str">
        <f t="shared" ca="1" si="93"/>
        <v>'Auxiliar (2)'!N40</v>
      </c>
      <c r="Z38" s="3" t="str">
        <f t="shared" ca="1" si="93"/>
        <v>'Auxiliar (2)'!O40</v>
      </c>
      <c r="AA38" s="3" t="str">
        <f t="shared" ca="1" si="93"/>
        <v>'Auxiliar (2)'!P40</v>
      </c>
      <c r="AB38" s="3" t="str">
        <f t="shared" ca="1" si="93"/>
        <v>'Auxiliar (2)'!Q40</v>
      </c>
      <c r="AC38" s="84" t="s">
        <v>10</v>
      </c>
      <c r="AD38" s="3"/>
      <c r="AE38" s="3"/>
      <c r="AF38" s="3"/>
      <c r="AG38" s="3"/>
    </row>
    <row r="39" spans="1:33" ht="12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 t="str">
        <f ca="1">'Classif da Prim Fase'!C48</f>
        <v>FARNEZE</v>
      </c>
      <c r="M39" s="1">
        <f t="shared" ca="1" si="87"/>
        <v>1</v>
      </c>
      <c r="N39" s="1">
        <f t="shared" ca="1" si="88"/>
        <v>0</v>
      </c>
      <c r="O39" s="1">
        <f t="shared" ca="1" si="89"/>
        <v>1</v>
      </c>
      <c r="P39" s="1">
        <f ca="1">SUMIF('Tab da Seg Fase'!$N$8:$N$43,L39,'Tab da Seg Fase'!$O$8:$O$43)+SUMIF('Tab da Seg Fase'!$R$8:$R$43,L39,'Tab da Seg Fase'!$Q$8:$Q$43)</f>
        <v>2</v>
      </c>
      <c r="Q39" s="1">
        <f ca="1">SUMIF('Tab da Seg Fase'!$N$8:$N$43,L39,'Tab da Seg Fase'!$Q$8:$Q$43)+SUMIF('Tab da Seg Fase'!$R$8:$R$43,L39,'Tab da Seg Fase'!$O$8:$O$43)</f>
        <v>2</v>
      </c>
      <c r="R39" s="1">
        <f t="shared" ca="1" si="90"/>
        <v>3010002.0010000002</v>
      </c>
      <c r="S39" s="1">
        <f t="shared" ca="1" si="91"/>
        <v>2</v>
      </c>
      <c r="T39" s="1">
        <v>2</v>
      </c>
      <c r="U39" s="1">
        <f t="shared" ca="1" si="92"/>
        <v>39</v>
      </c>
      <c r="V39" s="3"/>
      <c r="W39" s="3" t="str">
        <f t="shared" ref="W39:AB39" ca="1" si="94">CONCATENATE("'Auxiliar (2)'!",W$1,$U39)</f>
        <v>'Auxiliar (2)'!L39</v>
      </c>
      <c r="X39" s="3" t="str">
        <f t="shared" ca="1" si="94"/>
        <v>'Auxiliar (2)'!M39</v>
      </c>
      <c r="Y39" s="3" t="str">
        <f t="shared" ca="1" si="94"/>
        <v>'Auxiliar (2)'!N39</v>
      </c>
      <c r="Z39" s="3" t="str">
        <f t="shared" ca="1" si="94"/>
        <v>'Auxiliar (2)'!O39</v>
      </c>
      <c r="AA39" s="3" t="str">
        <f t="shared" ca="1" si="94"/>
        <v>'Auxiliar (2)'!P39</v>
      </c>
      <c r="AB39" s="3" t="str">
        <f t="shared" ca="1" si="94"/>
        <v>'Auxiliar (2)'!Q39</v>
      </c>
      <c r="AC39" s="84"/>
      <c r="AD39" s="3"/>
      <c r="AE39" s="3"/>
      <c r="AF39" s="3"/>
      <c r="AG39" s="3"/>
    </row>
    <row r="40" spans="1:33" ht="12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 t="str">
        <f ca="1">'Classif da Prim Fase'!C58</f>
        <v>PAULO CÉSAR</v>
      </c>
      <c r="M40" s="1">
        <f t="shared" ca="1" si="87"/>
        <v>2</v>
      </c>
      <c r="N40" s="1">
        <f t="shared" ca="1" si="88"/>
        <v>0</v>
      </c>
      <c r="O40" s="1">
        <f t="shared" ca="1" si="89"/>
        <v>0</v>
      </c>
      <c r="P40" s="1">
        <f ca="1">SUMIF('Tab da Seg Fase'!$N$8:$N$43,L40,'Tab da Seg Fase'!$O$8:$O$43)+SUMIF('Tab da Seg Fase'!$R$8:$R$43,L40,'Tab da Seg Fase'!$Q$8:$Q$43)</f>
        <v>3</v>
      </c>
      <c r="Q40" s="1">
        <f ca="1">SUMIF('Tab da Seg Fase'!$N$8:$N$43,L40,'Tab da Seg Fase'!$Q$8:$Q$43)+SUMIF('Tab da Seg Fase'!$R$8:$R$43,L40,'Tab da Seg Fase'!$O$8:$O$43)</f>
        <v>1</v>
      </c>
      <c r="R40" s="85">
        <f t="shared" ca="1" si="90"/>
        <v>6020203</v>
      </c>
      <c r="S40" s="1">
        <f t="shared" ca="1" si="91"/>
        <v>1</v>
      </c>
      <c r="T40" s="1">
        <v>3</v>
      </c>
      <c r="U40" s="1">
        <f t="shared" ca="1" si="92"/>
        <v>38</v>
      </c>
      <c r="V40" s="3"/>
      <c r="W40" s="3" t="str">
        <f t="shared" ref="W40:AB40" ca="1" si="95">CONCATENATE("'Auxiliar (2)'!",W$1,$U40)</f>
        <v>'Auxiliar (2)'!L38</v>
      </c>
      <c r="X40" s="3" t="str">
        <f t="shared" ca="1" si="95"/>
        <v>'Auxiliar (2)'!M38</v>
      </c>
      <c r="Y40" s="3" t="str">
        <f t="shared" ca="1" si="95"/>
        <v>'Auxiliar (2)'!N38</v>
      </c>
      <c r="Z40" s="3" t="str">
        <f t="shared" ca="1" si="95"/>
        <v>'Auxiliar (2)'!O38</v>
      </c>
      <c r="AA40" s="3" t="str">
        <f t="shared" ca="1" si="95"/>
        <v>'Auxiliar (2)'!P38</v>
      </c>
      <c r="AB40" s="3" t="str">
        <f t="shared" ca="1" si="95"/>
        <v>'Auxiliar (2)'!Q38</v>
      </c>
      <c r="AC40" s="84"/>
      <c r="AD40" s="3"/>
      <c r="AE40" s="3"/>
      <c r="AF40" s="3"/>
      <c r="AG40" s="3"/>
    </row>
    <row r="41" spans="1:33" ht="12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3"/>
      <c r="W41" s="1"/>
      <c r="X41" s="3"/>
      <c r="Y41" s="3"/>
      <c r="Z41" s="3"/>
      <c r="AA41" s="3"/>
      <c r="AB41" s="3"/>
      <c r="AC41" s="84"/>
      <c r="AD41" s="3"/>
      <c r="AE41" s="3"/>
      <c r="AF41" s="3"/>
      <c r="AG41" s="3"/>
    </row>
    <row r="42" spans="1:33" ht="12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 t="str">
        <f ca="1">'Classif da Prim Fase'!C47</f>
        <v>MAGNO</v>
      </c>
      <c r="M42" s="1">
        <f t="shared" ref="M42:M44" ca="1" si="96">SUMIF($A$1:$A$36,L42,$F$1:$F$36)+SUMIF($C$1:$C$36,L42,$I$1:$I$36)</f>
        <v>1</v>
      </c>
      <c r="N42" s="1">
        <f t="shared" ref="N42:N44" ca="1" si="97">SUMIF($A$1:$A$36,L42,$G$1:$G$36)+SUMIF($C$1:$C$36,L42,$J$1:$J$36)</f>
        <v>1</v>
      </c>
      <c r="O42" s="1">
        <f t="shared" ref="O42:O44" ca="1" si="98">SUMIF($A$1:$A$36,L42,$H$1:$H$36)+SUMIF($C$1:$C$36,L42,$K$1:$K$36)</f>
        <v>0</v>
      </c>
      <c r="P42" s="1">
        <f ca="1">SUMIF('Tab da Seg Fase'!$N$8:$N$43,L42,'Tab da Seg Fase'!$O$8:$O$43)+SUMIF('Tab da Seg Fase'!$R$8:$R$43,L42,'Tab da Seg Fase'!$Q$8:$Q$43)</f>
        <v>2</v>
      </c>
      <c r="Q42" s="1">
        <f ca="1">SUMIF('Tab da Seg Fase'!$N$8:$N$43,L42,'Tab da Seg Fase'!$Q$8:$Q$43)+SUMIF('Tab da Seg Fase'!$R$8:$R$43,L42,'Tab da Seg Fase'!$O$8:$O$43)</f>
        <v>0</v>
      </c>
      <c r="R42" s="1">
        <f t="shared" ref="R42:R44" ca="1" si="99">(1000000*((3*M42)+N42))+(10000*M42)+(100*(P42-Q42))+P42+(0.001*(3-T42))</f>
        <v>4010202.0019999999</v>
      </c>
      <c r="S42" s="1">
        <f t="shared" ref="S42:S44" ca="1" si="100">RANK(R42,$R$42:$R$44)</f>
        <v>1</v>
      </c>
      <c r="T42" s="1">
        <v>1</v>
      </c>
      <c r="U42" s="1">
        <f t="shared" ref="U42:U44" ca="1" si="101">IF($S$42=T42,42,0)+IF($S$43=T42,43,0)+IF($S$44=T42,44,0)</f>
        <v>42</v>
      </c>
      <c r="V42" s="3"/>
      <c r="W42" s="3" t="str">
        <f t="shared" ref="W42:AB42" ca="1" si="102">CONCATENATE("'Auxiliar (2)'!",W$1,$U42)</f>
        <v>'Auxiliar (2)'!L42</v>
      </c>
      <c r="X42" s="3" t="str">
        <f t="shared" ca="1" si="102"/>
        <v>'Auxiliar (2)'!M42</v>
      </c>
      <c r="Y42" s="3" t="str">
        <f t="shared" ca="1" si="102"/>
        <v>'Auxiliar (2)'!N42</v>
      </c>
      <c r="Z42" s="3" t="str">
        <f t="shared" ca="1" si="102"/>
        <v>'Auxiliar (2)'!O42</v>
      </c>
      <c r="AA42" s="3" t="str">
        <f t="shared" ca="1" si="102"/>
        <v>'Auxiliar (2)'!P42</v>
      </c>
      <c r="AB42" s="3" t="str">
        <f t="shared" ca="1" si="102"/>
        <v>'Auxiliar (2)'!Q42</v>
      </c>
      <c r="AC42" s="84" t="s">
        <v>11</v>
      </c>
      <c r="AD42" s="3"/>
      <c r="AE42" s="3"/>
      <c r="AF42" s="3"/>
      <c r="AG42" s="3"/>
    </row>
    <row r="43" spans="1:33" ht="12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 t="str">
        <f ca="1">'Classif da Prim Fase'!C57</f>
        <v>ALCIDES</v>
      </c>
      <c r="M43" s="1">
        <f t="shared" ca="1" si="96"/>
        <v>1</v>
      </c>
      <c r="N43" s="1">
        <f t="shared" ca="1" si="97"/>
        <v>0</v>
      </c>
      <c r="O43" s="1">
        <f t="shared" ca="1" si="98"/>
        <v>1</v>
      </c>
      <c r="P43" s="1">
        <f ca="1">SUMIF('Tab da Seg Fase'!$N$8:$N$43,L43,'Tab da Seg Fase'!$O$8:$O$43)+SUMIF('Tab da Seg Fase'!$R$8:$R$43,L43,'Tab da Seg Fase'!$Q$8:$Q$43)</f>
        <v>3</v>
      </c>
      <c r="Q43" s="1">
        <f ca="1">SUMIF('Tab da Seg Fase'!$N$8:$N$43,L43,'Tab da Seg Fase'!$Q$8:$Q$43)+SUMIF('Tab da Seg Fase'!$R$8:$R$43,L43,'Tab da Seg Fase'!$O$8:$O$43)</f>
        <v>2</v>
      </c>
      <c r="R43" s="1">
        <f t="shared" ca="1" si="99"/>
        <v>3010103.0010000002</v>
      </c>
      <c r="S43" s="1">
        <f t="shared" ca="1" si="100"/>
        <v>2</v>
      </c>
      <c r="T43" s="1">
        <v>2</v>
      </c>
      <c r="U43" s="1">
        <f t="shared" ca="1" si="101"/>
        <v>43</v>
      </c>
      <c r="V43" s="3"/>
      <c r="W43" s="3" t="str">
        <f t="shared" ref="W43:AB43" ca="1" si="103">CONCATENATE("'Auxiliar (2)'!",W$1,$U43)</f>
        <v>'Auxiliar (2)'!L43</v>
      </c>
      <c r="X43" s="3" t="str">
        <f t="shared" ca="1" si="103"/>
        <v>'Auxiliar (2)'!M43</v>
      </c>
      <c r="Y43" s="3" t="str">
        <f t="shared" ca="1" si="103"/>
        <v>'Auxiliar (2)'!N43</v>
      </c>
      <c r="Z43" s="3" t="str">
        <f t="shared" ca="1" si="103"/>
        <v>'Auxiliar (2)'!O43</v>
      </c>
      <c r="AA43" s="3" t="str">
        <f t="shared" ca="1" si="103"/>
        <v>'Auxiliar (2)'!P43</v>
      </c>
      <c r="AB43" s="3" t="str">
        <f t="shared" ca="1" si="103"/>
        <v>'Auxiliar (2)'!Q43</v>
      </c>
      <c r="AC43" s="84"/>
      <c r="AD43" s="3"/>
      <c r="AE43" s="3"/>
      <c r="AF43" s="3"/>
      <c r="AG43" s="3"/>
    </row>
    <row r="44" spans="1:33" ht="12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 t="str">
        <f ca="1">'Classif da Prim Fase'!C12</f>
        <v>PAULÃO</v>
      </c>
      <c r="M44" s="1">
        <f t="shared" ca="1" si="96"/>
        <v>0</v>
      </c>
      <c r="N44" s="1">
        <f t="shared" ca="1" si="97"/>
        <v>1</v>
      </c>
      <c r="O44" s="1">
        <f t="shared" ca="1" si="98"/>
        <v>1</v>
      </c>
      <c r="P44" s="1">
        <f ca="1">SUMIF('Tab da Seg Fase'!$N$8:$N$43,L44,'Tab da Seg Fase'!$O$8:$O$43)+SUMIF('Tab da Seg Fase'!$R$8:$R$43,L44,'Tab da Seg Fase'!$Q$8:$Q$43)</f>
        <v>0</v>
      </c>
      <c r="Q44" s="1">
        <f ca="1">SUMIF('Tab da Seg Fase'!$N$8:$N$43,L44,'Tab da Seg Fase'!$Q$8:$Q$43)+SUMIF('Tab da Seg Fase'!$R$8:$R$43,L44,'Tab da Seg Fase'!$O$8:$O$43)</f>
        <v>3</v>
      </c>
      <c r="R44" s="85">
        <f t="shared" ca="1" si="99"/>
        <v>999700</v>
      </c>
      <c r="S44" s="1">
        <f t="shared" ca="1" si="100"/>
        <v>3</v>
      </c>
      <c r="T44" s="1">
        <v>3</v>
      </c>
      <c r="U44" s="1">
        <f t="shared" ca="1" si="101"/>
        <v>44</v>
      </c>
      <c r="V44" s="3"/>
      <c r="W44" s="3" t="str">
        <f t="shared" ref="W44:AB44" ca="1" si="104">CONCATENATE("'Auxiliar (2)'!",W$1,$U44)</f>
        <v>'Auxiliar (2)'!L44</v>
      </c>
      <c r="X44" s="3" t="str">
        <f t="shared" ca="1" si="104"/>
        <v>'Auxiliar (2)'!M44</v>
      </c>
      <c r="Y44" s="3" t="str">
        <f t="shared" ca="1" si="104"/>
        <v>'Auxiliar (2)'!N44</v>
      </c>
      <c r="Z44" s="3" t="str">
        <f t="shared" ca="1" si="104"/>
        <v>'Auxiliar (2)'!O44</v>
      </c>
      <c r="AA44" s="3" t="str">
        <f t="shared" ca="1" si="104"/>
        <v>'Auxiliar (2)'!P44</v>
      </c>
      <c r="AB44" s="3" t="str">
        <f t="shared" ca="1" si="104"/>
        <v>'Auxiliar (2)'!Q44</v>
      </c>
      <c r="AC44" s="84"/>
      <c r="AD44" s="3"/>
      <c r="AE44" s="3"/>
      <c r="AF44" s="3"/>
      <c r="AG44" s="3"/>
    </row>
    <row r="45" spans="1:33" ht="12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84"/>
      <c r="M45" s="1"/>
      <c r="N45" s="1"/>
      <c r="O45" s="1"/>
      <c r="P45" s="1"/>
      <c r="Q45" s="1"/>
      <c r="R45" s="1"/>
      <c r="S45" s="1"/>
      <c r="T45" s="1"/>
      <c r="U45" s="1"/>
      <c r="V45" s="3"/>
      <c r="W45" s="1"/>
      <c r="X45" s="3"/>
      <c r="Y45" s="3"/>
      <c r="Z45" s="3"/>
      <c r="AA45" s="3"/>
      <c r="AB45" s="3"/>
      <c r="AC45" s="84"/>
      <c r="AD45" s="3"/>
      <c r="AE45" s="3"/>
      <c r="AF45" s="3"/>
      <c r="AG45" s="3"/>
    </row>
    <row r="46" spans="1:33" ht="12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 t="str">
        <f ca="1">'Classif da Prim Fase'!C56</f>
        <v>JUNIOR</v>
      </c>
      <c r="M46" s="1">
        <f t="shared" ref="M46:M48" ca="1" si="105">SUMIF($A$1:$A$36,L46,$F$1:$F$36)+SUMIF($C$1:$C$36,L46,$I$1:$I$36)</f>
        <v>1</v>
      </c>
      <c r="N46" s="1">
        <f t="shared" ref="N46:N48" ca="1" si="106">SUMIF($A$1:$A$36,L46,$G$1:$G$36)+SUMIF($C$1:$C$36,L46,$J$1:$J$36)</f>
        <v>1</v>
      </c>
      <c r="O46" s="1">
        <f t="shared" ref="O46:O48" ca="1" si="107">SUMIF($A$1:$A$36,L46,$H$1:$H$36)+SUMIF($C$1:$C$36,L46,$K$1:$K$36)</f>
        <v>0</v>
      </c>
      <c r="P46" s="1">
        <f ca="1">SUMIF('Tab da Seg Fase'!$N$8:$N$43,L46,'Tab da Seg Fase'!$O$8:$O$43)+SUMIF('Tab da Seg Fase'!$R$8:$R$43,L46,'Tab da Seg Fase'!$Q$8:$Q$43)</f>
        <v>3</v>
      </c>
      <c r="Q46" s="1">
        <f ca="1">SUMIF('Tab da Seg Fase'!$N$8:$N$43,L46,'Tab da Seg Fase'!$Q$8:$Q$43)+SUMIF('Tab da Seg Fase'!$R$8:$R$43,L46,'Tab da Seg Fase'!$O$8:$O$43)</f>
        <v>2</v>
      </c>
      <c r="R46" s="1">
        <f t="shared" ref="R46:R48" ca="1" si="108">(1000000*((3*M46)+N46))+(10000*M46)+(100*(P46-Q46))+P46+(0.001*(3-T46))</f>
        <v>4010103.0019999999</v>
      </c>
      <c r="S46" s="1">
        <f t="shared" ref="S46:S48" ca="1" si="109">RANK(R46,$R$46:$R$48)</f>
        <v>1</v>
      </c>
      <c r="T46" s="1">
        <v>1</v>
      </c>
      <c r="U46" s="1">
        <f t="shared" ref="U46:U48" ca="1" si="110">IF($S$46=T46,46,0)+IF($S$47=T46,47,0)+IF($S$48=T46,48,0)</f>
        <v>46</v>
      </c>
      <c r="V46" s="3"/>
      <c r="W46" s="3" t="str">
        <f t="shared" ref="W46:AB46" ca="1" si="111">CONCATENATE("'Auxiliar (2)'!",W$1,$U46)</f>
        <v>'Auxiliar (2)'!L46</v>
      </c>
      <c r="X46" s="3" t="str">
        <f t="shared" ca="1" si="111"/>
        <v>'Auxiliar (2)'!M46</v>
      </c>
      <c r="Y46" s="3" t="str">
        <f t="shared" ca="1" si="111"/>
        <v>'Auxiliar (2)'!N46</v>
      </c>
      <c r="Z46" s="3" t="str">
        <f t="shared" ca="1" si="111"/>
        <v>'Auxiliar (2)'!O46</v>
      </c>
      <c r="AA46" s="3" t="str">
        <f t="shared" ca="1" si="111"/>
        <v>'Auxiliar (2)'!P46</v>
      </c>
      <c r="AB46" s="3" t="str">
        <f t="shared" ca="1" si="111"/>
        <v>'Auxiliar (2)'!Q46</v>
      </c>
      <c r="AC46" s="84" t="s">
        <v>85</v>
      </c>
      <c r="AD46" s="3"/>
      <c r="AE46" s="3"/>
      <c r="AF46" s="3"/>
      <c r="AG46" s="3"/>
    </row>
    <row r="47" spans="1:33" ht="12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 t="str">
        <f ca="1">'Classif da Prim Fase'!C11</f>
        <v>THIAGO</v>
      </c>
      <c r="M47" s="1">
        <f t="shared" ca="1" si="105"/>
        <v>1</v>
      </c>
      <c r="N47" s="1">
        <f t="shared" ca="1" si="106"/>
        <v>1</v>
      </c>
      <c r="O47" s="1">
        <f t="shared" ca="1" si="107"/>
        <v>0</v>
      </c>
      <c r="P47" s="1">
        <f ca="1">SUMIF('Tab da Seg Fase'!$N$8:$N$43,L47,'Tab da Seg Fase'!$O$8:$O$43)+SUMIF('Tab da Seg Fase'!$R$8:$R$43,L47,'Tab da Seg Fase'!$Q$8:$Q$43)</f>
        <v>3</v>
      </c>
      <c r="Q47" s="1">
        <f ca="1">SUMIF('Tab da Seg Fase'!$N$8:$N$43,L47,'Tab da Seg Fase'!$Q$8:$Q$43)+SUMIF('Tab da Seg Fase'!$R$8:$R$43,L47,'Tab da Seg Fase'!$O$8:$O$43)</f>
        <v>2</v>
      </c>
      <c r="R47" s="1">
        <f t="shared" ca="1" si="108"/>
        <v>4010103.0010000002</v>
      </c>
      <c r="S47" s="1">
        <f t="shared" ca="1" si="109"/>
        <v>2</v>
      </c>
      <c r="T47" s="1">
        <v>2</v>
      </c>
      <c r="U47" s="1">
        <f t="shared" ca="1" si="110"/>
        <v>47</v>
      </c>
      <c r="V47" s="3"/>
      <c r="W47" s="3" t="str">
        <f t="shared" ref="W47:AB47" ca="1" si="112">CONCATENATE("'Auxiliar (2)'!",W$1,$U47)</f>
        <v>'Auxiliar (2)'!L47</v>
      </c>
      <c r="X47" s="3" t="str">
        <f t="shared" ca="1" si="112"/>
        <v>'Auxiliar (2)'!M47</v>
      </c>
      <c r="Y47" s="3" t="str">
        <f t="shared" ca="1" si="112"/>
        <v>'Auxiliar (2)'!N47</v>
      </c>
      <c r="Z47" s="3" t="str">
        <f t="shared" ca="1" si="112"/>
        <v>'Auxiliar (2)'!O47</v>
      </c>
      <c r="AA47" s="3" t="str">
        <f t="shared" ca="1" si="112"/>
        <v>'Auxiliar (2)'!P47</v>
      </c>
      <c r="AB47" s="3" t="str">
        <f t="shared" ca="1" si="112"/>
        <v>'Auxiliar (2)'!Q47</v>
      </c>
      <c r="AC47" s="84"/>
      <c r="AD47" s="3"/>
      <c r="AE47" s="3"/>
      <c r="AF47" s="3"/>
      <c r="AG47" s="3"/>
    </row>
    <row r="48" spans="1:33" ht="12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 t="str">
        <f ca="1">'Classif da Prim Fase'!C22</f>
        <v>MOTTA</v>
      </c>
      <c r="M48" s="1">
        <f t="shared" ca="1" si="105"/>
        <v>0</v>
      </c>
      <c r="N48" s="1">
        <f t="shared" ca="1" si="106"/>
        <v>0</v>
      </c>
      <c r="O48" s="1">
        <f t="shared" ca="1" si="107"/>
        <v>2</v>
      </c>
      <c r="P48" s="1">
        <f ca="1">SUMIF('Tab da Seg Fase'!$N$8:$N$43,L48,'Tab da Seg Fase'!$O$8:$O$43)+SUMIF('Tab da Seg Fase'!$R$8:$R$43,L48,'Tab da Seg Fase'!$Q$8:$Q$43)</f>
        <v>0</v>
      </c>
      <c r="Q48" s="1">
        <f ca="1">SUMIF('Tab da Seg Fase'!$N$8:$N$43,L48,'Tab da Seg Fase'!$Q$8:$Q$43)+SUMIF('Tab da Seg Fase'!$R$8:$R$43,L48,'Tab da Seg Fase'!$O$8:$O$43)</f>
        <v>2</v>
      </c>
      <c r="R48" s="85">
        <f t="shared" ca="1" si="108"/>
        <v>-200</v>
      </c>
      <c r="S48" s="1">
        <f t="shared" ca="1" si="109"/>
        <v>3</v>
      </c>
      <c r="T48" s="1">
        <v>3</v>
      </c>
      <c r="U48" s="1">
        <f t="shared" ca="1" si="110"/>
        <v>48</v>
      </c>
      <c r="V48" s="3"/>
      <c r="W48" s="3" t="str">
        <f t="shared" ref="W48:AB48" ca="1" si="113">CONCATENATE("'Auxiliar (2)'!",W$1,$U48)</f>
        <v>'Auxiliar (2)'!L48</v>
      </c>
      <c r="X48" s="3" t="str">
        <f t="shared" ca="1" si="113"/>
        <v>'Auxiliar (2)'!M48</v>
      </c>
      <c r="Y48" s="3" t="str">
        <f t="shared" ca="1" si="113"/>
        <v>'Auxiliar (2)'!N48</v>
      </c>
      <c r="Z48" s="3" t="str">
        <f t="shared" ca="1" si="113"/>
        <v>'Auxiliar (2)'!O48</v>
      </c>
      <c r="AA48" s="3" t="str">
        <f t="shared" ca="1" si="113"/>
        <v>'Auxiliar (2)'!P48</v>
      </c>
      <c r="AB48" s="3" t="str">
        <f t="shared" ca="1" si="113"/>
        <v>'Auxiliar (2)'!Q48</v>
      </c>
      <c r="AC48" s="84"/>
      <c r="AD48" s="3"/>
      <c r="AE48" s="3"/>
      <c r="AF48" s="3"/>
      <c r="AG48" s="3"/>
    </row>
    <row r="49" spans="1:33" ht="12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3"/>
      <c r="W49" s="3"/>
      <c r="X49" s="3"/>
      <c r="Y49" s="3"/>
      <c r="Z49" s="3"/>
      <c r="AA49" s="3"/>
      <c r="AB49" s="3"/>
      <c r="AC49" s="84"/>
      <c r="AD49" s="3"/>
      <c r="AE49" s="3"/>
      <c r="AF49" s="3"/>
      <c r="AG49" s="3"/>
    </row>
    <row r="50" spans="1:33" ht="12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3"/>
      <c r="W50" s="3"/>
      <c r="X50" s="3"/>
      <c r="Y50" s="3"/>
      <c r="Z50" s="3"/>
      <c r="AA50" s="3"/>
      <c r="AB50" s="3"/>
      <c r="AC50" s="84"/>
      <c r="AD50" s="3"/>
      <c r="AE50" s="3"/>
      <c r="AF50" s="3"/>
      <c r="AG50" s="3"/>
    </row>
    <row r="51" spans="1:33" ht="12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3"/>
      <c r="W51" s="3"/>
      <c r="X51" s="3"/>
      <c r="Y51" s="3"/>
      <c r="Z51" s="3"/>
      <c r="AA51" s="3"/>
      <c r="AB51" s="3"/>
      <c r="AC51" s="84"/>
      <c r="AD51" s="3"/>
      <c r="AE51" s="3"/>
      <c r="AF51" s="3"/>
      <c r="AG51" s="3"/>
    </row>
    <row r="52" spans="1:33" ht="12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3"/>
      <c r="W52" s="3"/>
      <c r="X52" s="3"/>
      <c r="Y52" s="3"/>
      <c r="Z52" s="3"/>
      <c r="AA52" s="3"/>
      <c r="AB52" s="3"/>
      <c r="AC52" s="84"/>
      <c r="AD52" s="3"/>
      <c r="AE52" s="3"/>
      <c r="AF52" s="3"/>
      <c r="AG52" s="3"/>
    </row>
    <row r="53" spans="1:33" ht="12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3"/>
      <c r="W53" s="3"/>
      <c r="X53" s="3"/>
      <c r="Y53" s="3"/>
      <c r="Z53" s="3"/>
      <c r="AA53" s="3"/>
      <c r="AB53" s="3"/>
      <c r="AC53" s="84"/>
      <c r="AD53" s="3"/>
      <c r="AE53" s="3"/>
      <c r="AF53" s="3"/>
      <c r="AG53" s="3"/>
    </row>
    <row r="54" spans="1:33" ht="12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3"/>
      <c r="W54" s="3"/>
      <c r="X54" s="3"/>
      <c r="Y54" s="3"/>
      <c r="Z54" s="3"/>
      <c r="AA54" s="3"/>
      <c r="AB54" s="3"/>
      <c r="AC54" s="84"/>
      <c r="AD54" s="3"/>
      <c r="AE54" s="3"/>
      <c r="AF54" s="3"/>
      <c r="AG54" s="3"/>
    </row>
    <row r="55" spans="1:33" ht="12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3"/>
      <c r="W55" s="3"/>
      <c r="X55" s="3"/>
      <c r="Y55" s="3"/>
      <c r="Z55" s="3"/>
      <c r="AA55" s="3"/>
      <c r="AB55" s="3"/>
      <c r="AC55" s="84"/>
      <c r="AD55" s="3"/>
      <c r="AE55" s="3"/>
      <c r="AF55" s="3"/>
      <c r="AG55" s="3"/>
    </row>
    <row r="56" spans="1:33" ht="12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3"/>
      <c r="W56" s="3"/>
      <c r="X56" s="3"/>
      <c r="Y56" s="3"/>
      <c r="Z56" s="3"/>
      <c r="AA56" s="3"/>
      <c r="AB56" s="3"/>
      <c r="AC56" s="84"/>
      <c r="AD56" s="3"/>
      <c r="AE56" s="3"/>
      <c r="AF56" s="3"/>
      <c r="AG56" s="3"/>
    </row>
    <row r="57" spans="1:33" ht="12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3"/>
      <c r="W57" s="3"/>
      <c r="X57" s="3"/>
      <c r="Y57" s="3"/>
      <c r="Z57" s="3"/>
      <c r="AA57" s="3"/>
      <c r="AB57" s="3"/>
      <c r="AC57" s="84"/>
      <c r="AD57" s="3"/>
      <c r="AE57" s="3"/>
      <c r="AF57" s="3"/>
      <c r="AG57" s="3"/>
    </row>
    <row r="58" spans="1:33" ht="12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3"/>
      <c r="W58" s="3"/>
      <c r="X58" s="3"/>
      <c r="Y58" s="3"/>
      <c r="Z58" s="3"/>
      <c r="AA58" s="3"/>
      <c r="AB58" s="3"/>
      <c r="AC58" s="84"/>
      <c r="AD58" s="3"/>
      <c r="AE58" s="3"/>
      <c r="AF58" s="3"/>
      <c r="AG58" s="3"/>
    </row>
    <row r="59" spans="1:33" ht="12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3"/>
      <c r="W59" s="3"/>
      <c r="X59" s="3"/>
      <c r="Y59" s="3"/>
      <c r="Z59" s="3"/>
      <c r="AA59" s="3"/>
      <c r="AB59" s="3"/>
      <c r="AC59" s="84"/>
      <c r="AD59" s="3"/>
      <c r="AE59" s="3"/>
      <c r="AF59" s="3"/>
      <c r="AG59" s="3"/>
    </row>
    <row r="60" spans="1:33" ht="12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3"/>
      <c r="W60" s="3"/>
      <c r="X60" s="3"/>
      <c r="Y60" s="3"/>
      <c r="Z60" s="3"/>
      <c r="AA60" s="3"/>
      <c r="AB60" s="3"/>
      <c r="AC60" s="84"/>
      <c r="AD60" s="3"/>
      <c r="AE60" s="3"/>
      <c r="AF60" s="3"/>
      <c r="AG60" s="3"/>
    </row>
    <row r="61" spans="1:33" ht="12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3"/>
      <c r="W61" s="3"/>
      <c r="X61" s="3"/>
      <c r="Y61" s="3"/>
      <c r="Z61" s="3"/>
      <c r="AA61" s="3"/>
      <c r="AB61" s="3"/>
      <c r="AC61" s="84"/>
      <c r="AD61" s="3"/>
      <c r="AE61" s="3"/>
      <c r="AF61" s="3"/>
      <c r="AG61" s="3"/>
    </row>
    <row r="62" spans="1:33" ht="12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3"/>
      <c r="W62" s="3"/>
      <c r="X62" s="3"/>
      <c r="Y62" s="3"/>
      <c r="Z62" s="3"/>
      <c r="AA62" s="3"/>
      <c r="AB62" s="3"/>
      <c r="AC62" s="84"/>
      <c r="AD62" s="3"/>
      <c r="AE62" s="3"/>
      <c r="AF62" s="3"/>
      <c r="AG62" s="3"/>
    </row>
    <row r="63" spans="1:33" ht="12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3"/>
      <c r="W63" s="3"/>
      <c r="X63" s="3"/>
      <c r="Y63" s="3"/>
      <c r="Z63" s="3"/>
      <c r="AA63" s="3"/>
      <c r="AB63" s="3"/>
      <c r="AC63" s="84"/>
      <c r="AD63" s="3"/>
      <c r="AE63" s="3"/>
      <c r="AF63" s="3"/>
      <c r="AG63" s="3"/>
    </row>
    <row r="64" spans="1:33" ht="12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3"/>
      <c r="W64" s="3"/>
      <c r="X64" s="3"/>
      <c r="Y64" s="3"/>
      <c r="Z64" s="3"/>
      <c r="AA64" s="3"/>
      <c r="AB64" s="3"/>
      <c r="AC64" s="84"/>
      <c r="AD64" s="3"/>
      <c r="AE64" s="3"/>
      <c r="AF64" s="3"/>
      <c r="AG64" s="3"/>
    </row>
    <row r="65" spans="1:33" ht="12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3"/>
      <c r="W65" s="3"/>
      <c r="X65" s="3"/>
      <c r="Y65" s="3"/>
      <c r="Z65" s="3"/>
      <c r="AA65" s="3"/>
      <c r="AB65" s="3"/>
      <c r="AC65" s="84"/>
      <c r="AD65" s="3"/>
      <c r="AE65" s="3"/>
      <c r="AF65" s="3"/>
      <c r="AG65" s="3"/>
    </row>
    <row r="66" spans="1:33" ht="12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3"/>
      <c r="W66" s="3"/>
      <c r="X66" s="3"/>
      <c r="Y66" s="3"/>
      <c r="Z66" s="3"/>
      <c r="AA66" s="3"/>
      <c r="AB66" s="3"/>
      <c r="AC66" s="84"/>
      <c r="AD66" s="3"/>
      <c r="AE66" s="3"/>
      <c r="AF66" s="3"/>
      <c r="AG66" s="3"/>
    </row>
    <row r="67" spans="1:33" ht="12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3"/>
      <c r="W67" s="3"/>
      <c r="X67" s="3"/>
      <c r="Y67" s="3"/>
      <c r="Z67" s="3"/>
      <c r="AA67" s="3"/>
      <c r="AB67" s="3"/>
      <c r="AC67" s="84"/>
      <c r="AD67" s="3"/>
      <c r="AE67" s="3"/>
      <c r="AF67" s="3"/>
      <c r="AG67" s="3"/>
    </row>
    <row r="68" spans="1:33" ht="12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3"/>
      <c r="W68" s="3"/>
      <c r="X68" s="3"/>
      <c r="Y68" s="3"/>
      <c r="Z68" s="3"/>
      <c r="AA68" s="3"/>
      <c r="AB68" s="3"/>
      <c r="AC68" s="84"/>
      <c r="AD68" s="3"/>
      <c r="AE68" s="3"/>
      <c r="AF68" s="3"/>
      <c r="AG68" s="3"/>
    </row>
    <row r="69" spans="1:33" ht="12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3"/>
      <c r="W69" s="3"/>
      <c r="X69" s="3"/>
      <c r="Y69" s="3"/>
      <c r="Z69" s="3"/>
      <c r="AA69" s="3"/>
      <c r="AB69" s="3"/>
      <c r="AC69" s="84"/>
      <c r="AD69" s="3"/>
      <c r="AE69" s="3"/>
      <c r="AF69" s="3"/>
      <c r="AG69" s="3"/>
    </row>
    <row r="70" spans="1:33" ht="12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3"/>
      <c r="W70" s="3"/>
      <c r="X70" s="3"/>
      <c r="Y70" s="3"/>
      <c r="Z70" s="3"/>
      <c r="AA70" s="3"/>
      <c r="AB70" s="3"/>
      <c r="AC70" s="84"/>
      <c r="AD70" s="3"/>
      <c r="AE70" s="3"/>
      <c r="AF70" s="3"/>
      <c r="AG70" s="3"/>
    </row>
    <row r="71" spans="1:33" ht="12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3"/>
      <c r="W71" s="3"/>
      <c r="X71" s="3"/>
      <c r="Y71" s="3"/>
      <c r="Z71" s="3"/>
      <c r="AA71" s="3"/>
      <c r="AB71" s="3"/>
      <c r="AC71" s="84"/>
      <c r="AD71" s="3"/>
      <c r="AE71" s="3"/>
      <c r="AF71" s="3"/>
      <c r="AG71" s="3"/>
    </row>
    <row r="72" spans="1:33" ht="12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3"/>
      <c r="W72" s="3"/>
      <c r="X72" s="3"/>
      <c r="Y72" s="3"/>
      <c r="Z72" s="3"/>
      <c r="AA72" s="3"/>
      <c r="AB72" s="3"/>
      <c r="AC72" s="84"/>
      <c r="AD72" s="3"/>
      <c r="AE72" s="3"/>
      <c r="AF72" s="3"/>
      <c r="AG72" s="3"/>
    </row>
    <row r="73" spans="1:33" ht="12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3"/>
      <c r="W73" s="3"/>
      <c r="X73" s="3"/>
      <c r="Y73" s="3"/>
      <c r="Z73" s="3"/>
      <c r="AA73" s="3"/>
      <c r="AB73" s="3"/>
      <c r="AC73" s="84"/>
      <c r="AD73" s="3"/>
      <c r="AE73" s="3"/>
      <c r="AF73" s="3"/>
      <c r="AG73" s="3"/>
    </row>
    <row r="74" spans="1:33" ht="12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3"/>
      <c r="W74" s="3"/>
      <c r="X74" s="3"/>
      <c r="Y74" s="3"/>
      <c r="Z74" s="3"/>
      <c r="AA74" s="3"/>
      <c r="AB74" s="3"/>
      <c r="AC74" s="84"/>
      <c r="AD74" s="3"/>
      <c r="AE74" s="3"/>
      <c r="AF74" s="3"/>
      <c r="AG74" s="3"/>
    </row>
    <row r="75" spans="1:33" ht="12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3"/>
      <c r="W75" s="3"/>
      <c r="X75" s="3"/>
      <c r="Y75" s="3"/>
      <c r="Z75" s="3"/>
      <c r="AA75" s="3"/>
      <c r="AB75" s="3"/>
      <c r="AC75" s="84"/>
      <c r="AD75" s="3"/>
      <c r="AE75" s="3"/>
      <c r="AF75" s="3"/>
      <c r="AG75" s="3"/>
    </row>
    <row r="76" spans="1:33" ht="12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3"/>
      <c r="W76" s="3"/>
      <c r="X76" s="3"/>
      <c r="Y76" s="3"/>
      <c r="Z76" s="3"/>
      <c r="AA76" s="3"/>
      <c r="AB76" s="3"/>
      <c r="AC76" s="84"/>
      <c r="AD76" s="3"/>
      <c r="AE76" s="3"/>
      <c r="AF76" s="3"/>
      <c r="AG76" s="3"/>
    </row>
    <row r="77" spans="1:33" ht="12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3"/>
      <c r="W77" s="3"/>
      <c r="X77" s="3"/>
      <c r="Y77" s="3"/>
      <c r="Z77" s="3"/>
      <c r="AA77" s="3"/>
      <c r="AB77" s="3"/>
      <c r="AC77" s="84"/>
      <c r="AD77" s="3"/>
      <c r="AE77" s="3"/>
      <c r="AF77" s="3"/>
      <c r="AG77" s="3"/>
    </row>
    <row r="78" spans="1:33" ht="12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3"/>
      <c r="W78" s="3"/>
      <c r="X78" s="3"/>
      <c r="Y78" s="3"/>
      <c r="Z78" s="3"/>
      <c r="AA78" s="3"/>
      <c r="AB78" s="3"/>
      <c r="AC78" s="84"/>
      <c r="AD78" s="3"/>
      <c r="AE78" s="3"/>
      <c r="AF78" s="3"/>
      <c r="AG78" s="3"/>
    </row>
    <row r="79" spans="1:33" ht="12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3"/>
      <c r="W79" s="3"/>
      <c r="X79" s="3"/>
      <c r="Y79" s="3"/>
      <c r="Z79" s="3"/>
      <c r="AA79" s="3"/>
      <c r="AB79" s="3"/>
      <c r="AC79" s="84"/>
      <c r="AD79" s="3"/>
      <c r="AE79" s="3"/>
      <c r="AF79" s="3"/>
      <c r="AG79" s="3"/>
    </row>
    <row r="80" spans="1:33" ht="12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3"/>
      <c r="W80" s="3"/>
      <c r="X80" s="3"/>
      <c r="Y80" s="3"/>
      <c r="Z80" s="3"/>
      <c r="AA80" s="3"/>
      <c r="AB80" s="3"/>
      <c r="AC80" s="84"/>
      <c r="AD80" s="3"/>
      <c r="AE80" s="3"/>
      <c r="AF80" s="3"/>
      <c r="AG80" s="3"/>
    </row>
    <row r="81" spans="1:33" ht="12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3"/>
      <c r="W81" s="3"/>
      <c r="X81" s="3"/>
      <c r="Y81" s="3"/>
      <c r="Z81" s="3"/>
      <c r="AA81" s="3"/>
      <c r="AB81" s="3"/>
      <c r="AC81" s="84"/>
      <c r="AD81" s="3"/>
      <c r="AE81" s="3"/>
      <c r="AF81" s="3"/>
      <c r="AG81" s="3"/>
    </row>
    <row r="82" spans="1:33" ht="12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3"/>
      <c r="W82" s="3"/>
      <c r="X82" s="3"/>
      <c r="Y82" s="3"/>
      <c r="Z82" s="3"/>
      <c r="AA82" s="3"/>
      <c r="AB82" s="3"/>
      <c r="AC82" s="84"/>
      <c r="AD82" s="3"/>
      <c r="AE82" s="3"/>
      <c r="AF82" s="3"/>
      <c r="AG82" s="3"/>
    </row>
    <row r="83" spans="1:33" ht="12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3"/>
      <c r="W83" s="3"/>
      <c r="X83" s="3"/>
      <c r="Y83" s="3"/>
      <c r="Z83" s="3"/>
      <c r="AA83" s="3"/>
      <c r="AB83" s="3"/>
      <c r="AC83" s="84"/>
      <c r="AD83" s="3"/>
      <c r="AE83" s="3"/>
      <c r="AF83" s="3"/>
      <c r="AG83" s="3"/>
    </row>
    <row r="84" spans="1:33" ht="12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3"/>
      <c r="W84" s="3"/>
      <c r="X84" s="3"/>
      <c r="Y84" s="3"/>
      <c r="Z84" s="3"/>
      <c r="AA84" s="3"/>
      <c r="AB84" s="3"/>
      <c r="AC84" s="84"/>
      <c r="AD84" s="3"/>
      <c r="AE84" s="3"/>
      <c r="AF84" s="3"/>
      <c r="AG84" s="3"/>
    </row>
    <row r="85" spans="1:33" ht="12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3"/>
      <c r="W85" s="3"/>
      <c r="X85" s="3"/>
      <c r="Y85" s="3"/>
      <c r="Z85" s="3"/>
      <c r="AA85" s="3"/>
      <c r="AB85" s="3"/>
      <c r="AC85" s="84"/>
      <c r="AD85" s="3"/>
      <c r="AE85" s="3"/>
      <c r="AF85" s="3"/>
      <c r="AG85" s="3"/>
    </row>
    <row r="86" spans="1:33" ht="12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3"/>
      <c r="W86" s="3"/>
      <c r="X86" s="3"/>
      <c r="Y86" s="3"/>
      <c r="Z86" s="3"/>
      <c r="AA86" s="3"/>
      <c r="AB86" s="3"/>
      <c r="AC86" s="84"/>
      <c r="AD86" s="3"/>
      <c r="AE86" s="3"/>
      <c r="AF86" s="3"/>
      <c r="AG86" s="3"/>
    </row>
    <row r="87" spans="1:33" ht="12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3"/>
      <c r="W87" s="3"/>
      <c r="X87" s="3"/>
      <c r="Y87" s="3"/>
      <c r="Z87" s="3"/>
      <c r="AA87" s="3"/>
      <c r="AB87" s="3"/>
      <c r="AC87" s="84"/>
      <c r="AD87" s="3"/>
      <c r="AE87" s="3"/>
      <c r="AF87" s="3"/>
      <c r="AG87" s="3"/>
    </row>
    <row r="88" spans="1:33" ht="12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3"/>
      <c r="W88" s="3"/>
      <c r="X88" s="3"/>
      <c r="Y88" s="3"/>
      <c r="Z88" s="3"/>
      <c r="AA88" s="3"/>
      <c r="AB88" s="3"/>
      <c r="AC88" s="84"/>
      <c r="AD88" s="3"/>
      <c r="AE88" s="3"/>
      <c r="AF88" s="3"/>
      <c r="AG88" s="3"/>
    </row>
    <row r="89" spans="1:33" ht="12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3"/>
      <c r="W89" s="3"/>
      <c r="X89" s="3"/>
      <c r="Y89" s="3"/>
      <c r="Z89" s="3"/>
      <c r="AA89" s="3"/>
      <c r="AB89" s="3"/>
      <c r="AC89" s="84"/>
      <c r="AD89" s="3"/>
      <c r="AE89" s="3"/>
      <c r="AF89" s="3"/>
      <c r="AG89" s="3"/>
    </row>
    <row r="90" spans="1:33" ht="12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3"/>
      <c r="W90" s="3"/>
      <c r="X90" s="3"/>
      <c r="Y90" s="3"/>
      <c r="Z90" s="3"/>
      <c r="AA90" s="3"/>
      <c r="AB90" s="3"/>
      <c r="AC90" s="84"/>
      <c r="AD90" s="3"/>
      <c r="AE90" s="3"/>
      <c r="AF90" s="3"/>
      <c r="AG90" s="3"/>
    </row>
    <row r="91" spans="1:33" ht="12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3"/>
      <c r="W91" s="3"/>
      <c r="X91" s="3"/>
      <c r="Y91" s="3"/>
      <c r="Z91" s="3"/>
      <c r="AA91" s="3"/>
      <c r="AB91" s="3"/>
      <c r="AC91" s="84"/>
      <c r="AD91" s="3"/>
      <c r="AE91" s="3"/>
      <c r="AF91" s="3"/>
      <c r="AG91" s="3"/>
    </row>
    <row r="92" spans="1:33" ht="12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3"/>
      <c r="W92" s="3"/>
      <c r="X92" s="3"/>
      <c r="Y92" s="3"/>
      <c r="Z92" s="3"/>
      <c r="AA92" s="3"/>
      <c r="AB92" s="3"/>
      <c r="AC92" s="84"/>
      <c r="AD92" s="3"/>
      <c r="AE92" s="3"/>
      <c r="AF92" s="3"/>
      <c r="AG92" s="3"/>
    </row>
    <row r="93" spans="1:33" ht="12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3"/>
      <c r="W93" s="3"/>
      <c r="X93" s="3"/>
      <c r="Y93" s="3"/>
      <c r="Z93" s="3"/>
      <c r="AA93" s="3"/>
      <c r="AB93" s="3"/>
      <c r="AC93" s="84"/>
      <c r="AD93" s="3"/>
      <c r="AE93" s="3"/>
      <c r="AF93" s="3"/>
      <c r="AG93" s="3"/>
    </row>
    <row r="94" spans="1:33" ht="12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3"/>
      <c r="W94" s="3"/>
      <c r="X94" s="3"/>
      <c r="Y94" s="3"/>
      <c r="Z94" s="3"/>
      <c r="AA94" s="3"/>
      <c r="AB94" s="3"/>
      <c r="AC94" s="84"/>
      <c r="AD94" s="3"/>
      <c r="AE94" s="3"/>
      <c r="AF94" s="3"/>
      <c r="AG94" s="3"/>
    </row>
    <row r="95" spans="1:33" ht="12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3"/>
      <c r="W95" s="3"/>
      <c r="X95" s="3"/>
      <c r="Y95" s="3"/>
      <c r="Z95" s="3"/>
      <c r="AA95" s="3"/>
      <c r="AB95" s="3"/>
      <c r="AC95" s="84"/>
      <c r="AD95" s="3"/>
      <c r="AE95" s="3"/>
      <c r="AF95" s="3"/>
      <c r="AG95" s="3"/>
    </row>
    <row r="96" spans="1:33" ht="12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3"/>
      <c r="W96" s="3"/>
      <c r="X96" s="3"/>
      <c r="Y96" s="3"/>
      <c r="Z96" s="3"/>
      <c r="AA96" s="3"/>
      <c r="AB96" s="3"/>
      <c r="AC96" s="84"/>
      <c r="AD96" s="3"/>
      <c r="AE96" s="3"/>
      <c r="AF96" s="3"/>
      <c r="AG96" s="3"/>
    </row>
    <row r="97" spans="1:33" ht="12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3"/>
      <c r="W97" s="3"/>
      <c r="X97" s="3"/>
      <c r="Y97" s="3"/>
      <c r="Z97" s="3"/>
      <c r="AA97" s="3"/>
      <c r="AB97" s="3"/>
      <c r="AC97" s="84"/>
      <c r="AD97" s="3"/>
      <c r="AE97" s="3"/>
      <c r="AF97" s="3"/>
      <c r="AG97" s="3"/>
    </row>
    <row r="98" spans="1:33" ht="12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3"/>
      <c r="W98" s="3"/>
      <c r="X98" s="3"/>
      <c r="Y98" s="3"/>
      <c r="Z98" s="3"/>
      <c r="AA98" s="3"/>
      <c r="AB98" s="3"/>
      <c r="AC98" s="84"/>
      <c r="AD98" s="3"/>
      <c r="AE98" s="3"/>
      <c r="AF98" s="3"/>
      <c r="AG98" s="3"/>
    </row>
    <row r="99" spans="1:33" ht="12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3"/>
      <c r="W99" s="3"/>
      <c r="X99" s="3"/>
      <c r="Y99" s="3"/>
      <c r="Z99" s="3"/>
      <c r="AA99" s="3"/>
      <c r="AB99" s="3"/>
      <c r="AC99" s="84"/>
      <c r="AD99" s="3"/>
      <c r="AE99" s="3"/>
      <c r="AF99" s="3"/>
      <c r="AG99" s="3"/>
    </row>
    <row r="100" spans="1:33" ht="12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3"/>
      <c r="W100" s="3"/>
      <c r="X100" s="3"/>
      <c r="Y100" s="3"/>
      <c r="Z100" s="3"/>
      <c r="AA100" s="3"/>
      <c r="AB100" s="3"/>
      <c r="AC100" s="84"/>
      <c r="AD100" s="3"/>
      <c r="AE100" s="3"/>
      <c r="AF100" s="3"/>
      <c r="AG100" s="3"/>
    </row>
  </sheetData>
  <pageMargins left="0.59055118110236227" right="0.59055118110236227" top="0.59055118110236227" bottom="0.59055118110236227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D266"/>
  <sheetViews>
    <sheetView workbookViewId="0">
      <selection sqref="A1:AB1"/>
    </sheetView>
  </sheetViews>
  <sheetFormatPr defaultColWidth="14.44140625" defaultRowHeight="15" customHeight="1" x14ac:dyDescent="0.3"/>
  <cols>
    <col min="1" max="1" width="8.6640625" customWidth="1"/>
    <col min="2" max="2" width="5.6640625" customWidth="1"/>
    <col min="3" max="3" width="18.88671875" customWidth="1"/>
    <col min="4" max="13" width="4.6640625" customWidth="1"/>
    <col min="14" max="14" width="23.6640625" customWidth="1"/>
    <col min="15" max="17" width="3.6640625" customWidth="1"/>
    <col min="18" max="18" width="23.6640625" customWidth="1"/>
    <col min="19" max="28" width="4.6640625" customWidth="1"/>
    <col min="29" max="30" width="9.109375" customWidth="1"/>
  </cols>
  <sheetData>
    <row r="1" spans="1:30" ht="12" customHeight="1" x14ac:dyDescent="0.3">
      <c r="A1" s="176" t="str">
        <f>'Classif da Prim Fase'!A1</f>
        <v>Federação de Futebol de Mesa do DF - 3 Toques</v>
      </c>
      <c r="B1" s="157"/>
      <c r="C1" s="157"/>
      <c r="D1" s="157"/>
      <c r="E1" s="157"/>
      <c r="F1" s="157"/>
      <c r="G1" s="157"/>
      <c r="H1" s="157"/>
      <c r="I1" s="157"/>
      <c r="J1" s="157"/>
      <c r="K1" s="157"/>
      <c r="L1" s="157"/>
      <c r="M1" s="157"/>
      <c r="N1" s="157"/>
      <c r="O1" s="157"/>
      <c r="P1" s="157"/>
      <c r="Q1" s="157"/>
      <c r="R1" s="157"/>
      <c r="S1" s="157"/>
      <c r="T1" s="157"/>
      <c r="U1" s="157"/>
      <c r="V1" s="157"/>
      <c r="W1" s="157"/>
      <c r="X1" s="157"/>
      <c r="Y1" s="157"/>
      <c r="Z1" s="157"/>
      <c r="AA1" s="157"/>
      <c r="AB1" s="158"/>
      <c r="AC1" s="86"/>
      <c r="AD1" s="5"/>
    </row>
    <row r="2" spans="1:30" ht="12" customHeight="1" x14ac:dyDescent="0.3">
      <c r="A2" s="161" t="str">
        <f>'Tab Primeira Fase'!A2:AB2</f>
        <v>VI Copa Centro-Oeste Individual 2020</v>
      </c>
      <c r="B2" s="157"/>
      <c r="C2" s="157"/>
      <c r="D2" s="157"/>
      <c r="E2" s="157"/>
      <c r="F2" s="157"/>
      <c r="G2" s="157"/>
      <c r="H2" s="157"/>
      <c r="I2" s="157"/>
      <c r="J2" s="157"/>
      <c r="K2" s="157"/>
      <c r="L2" s="157"/>
      <c r="M2" s="157"/>
      <c r="N2" s="157"/>
      <c r="O2" s="157"/>
      <c r="P2" s="157"/>
      <c r="Q2" s="157"/>
      <c r="R2" s="157"/>
      <c r="S2" s="157"/>
      <c r="T2" s="157"/>
      <c r="U2" s="157"/>
      <c r="V2" s="157"/>
      <c r="W2" s="157"/>
      <c r="X2" s="157"/>
      <c r="Y2" s="157"/>
      <c r="Z2" s="157"/>
      <c r="AA2" s="157"/>
      <c r="AB2" s="158"/>
      <c r="AC2" s="86"/>
      <c r="AD2" s="5"/>
    </row>
    <row r="3" spans="1:30" ht="12" customHeight="1" x14ac:dyDescent="0.3">
      <c r="A3" s="177" t="s">
        <v>86</v>
      </c>
      <c r="B3" s="157"/>
      <c r="C3" s="157"/>
      <c r="D3" s="157"/>
      <c r="E3" s="157"/>
      <c r="F3" s="157"/>
      <c r="G3" s="157"/>
      <c r="H3" s="157"/>
      <c r="I3" s="157"/>
      <c r="J3" s="157"/>
      <c r="K3" s="157"/>
      <c r="L3" s="157"/>
      <c r="M3" s="157"/>
      <c r="N3" s="157"/>
      <c r="O3" s="157"/>
      <c r="P3" s="157"/>
      <c r="Q3" s="157"/>
      <c r="R3" s="157"/>
      <c r="S3" s="157"/>
      <c r="T3" s="157"/>
      <c r="U3" s="157"/>
      <c r="V3" s="157"/>
      <c r="W3" s="157"/>
      <c r="X3" s="157"/>
      <c r="Y3" s="157"/>
      <c r="Z3" s="157"/>
      <c r="AA3" s="157"/>
      <c r="AB3" s="158"/>
      <c r="AC3" s="86"/>
      <c r="AD3" s="5"/>
    </row>
    <row r="4" spans="1:30" ht="12" customHeight="1" x14ac:dyDescent="0.3">
      <c r="A4" s="5"/>
      <c r="B4" s="74"/>
      <c r="C4" s="74"/>
      <c r="D4" s="5"/>
      <c r="E4" s="5"/>
      <c r="F4" s="5"/>
      <c r="G4" s="5"/>
      <c r="H4" s="5"/>
      <c r="I4" s="5"/>
      <c r="J4" s="5"/>
      <c r="K4" s="5"/>
      <c r="L4" s="5"/>
      <c r="M4" s="5"/>
      <c r="N4" s="74"/>
      <c r="O4" s="5"/>
      <c r="P4" s="5"/>
      <c r="Q4" s="5"/>
      <c r="R4" s="74"/>
      <c r="S4" s="5"/>
      <c r="T4" s="5"/>
      <c r="U4" s="5"/>
      <c r="V4" s="5"/>
      <c r="W4" s="5"/>
      <c r="X4" s="5"/>
      <c r="Y4" s="5"/>
      <c r="Z4" s="5"/>
      <c r="AA4" s="5"/>
      <c r="AB4" s="5"/>
      <c r="AC4" s="86"/>
      <c r="AD4" s="5"/>
    </row>
    <row r="5" spans="1:30" ht="19.5" customHeight="1" x14ac:dyDescent="0.3">
      <c r="A5" s="87" t="s">
        <v>52</v>
      </c>
      <c r="B5" s="178" t="s">
        <v>87</v>
      </c>
      <c r="C5" s="157"/>
      <c r="D5" s="157"/>
      <c r="E5" s="157"/>
      <c r="F5" s="157"/>
      <c r="G5" s="157"/>
      <c r="H5" s="157"/>
      <c r="I5" s="158"/>
      <c r="J5" s="88"/>
      <c r="K5" s="88"/>
      <c r="L5" s="88"/>
      <c r="M5" s="88"/>
      <c r="N5" s="89"/>
      <c r="O5" s="179"/>
      <c r="P5" s="167"/>
      <c r="Q5" s="167"/>
      <c r="R5" s="89"/>
      <c r="S5" s="89"/>
      <c r="T5" s="89"/>
      <c r="U5" s="89"/>
      <c r="V5" s="89"/>
      <c r="W5" s="89"/>
      <c r="X5" s="89"/>
      <c r="Y5" s="89"/>
      <c r="Z5" s="89"/>
      <c r="AA5" s="89"/>
      <c r="AB5" s="89"/>
      <c r="AC5" s="86"/>
      <c r="AD5" s="5"/>
    </row>
    <row r="6" spans="1:30" ht="19.5" customHeight="1" x14ac:dyDescent="0.3">
      <c r="A6" s="90"/>
      <c r="B6" s="88"/>
      <c r="C6" s="88"/>
      <c r="D6" s="88"/>
      <c r="E6" s="88"/>
      <c r="F6" s="88"/>
      <c r="G6" s="88"/>
      <c r="H6" s="88"/>
      <c r="I6" s="88"/>
      <c r="J6" s="88"/>
      <c r="K6" s="88"/>
      <c r="L6" s="88"/>
      <c r="M6" s="88"/>
      <c r="N6" s="89"/>
      <c r="O6" s="89"/>
      <c r="P6" s="89"/>
      <c r="Q6" s="89"/>
      <c r="R6" s="89"/>
      <c r="S6" s="89"/>
      <c r="T6" s="89"/>
      <c r="U6" s="89"/>
      <c r="V6" s="89"/>
      <c r="W6" s="89"/>
      <c r="X6" s="89"/>
      <c r="Y6" s="89"/>
      <c r="Z6" s="89"/>
      <c r="AA6" s="89"/>
      <c r="AB6" s="89"/>
      <c r="AC6" s="86"/>
      <c r="AD6" s="5"/>
    </row>
    <row r="7" spans="1:30" ht="24" customHeight="1" x14ac:dyDescent="0.3">
      <c r="A7" s="91" t="s">
        <v>82</v>
      </c>
      <c r="B7" s="91" t="s">
        <v>7</v>
      </c>
      <c r="C7" s="91" t="s">
        <v>55</v>
      </c>
      <c r="D7" s="174" t="s">
        <v>56</v>
      </c>
      <c r="E7" s="154"/>
      <c r="F7" s="154"/>
      <c r="G7" s="154"/>
      <c r="H7" s="154"/>
      <c r="I7" s="154"/>
      <c r="J7" s="154"/>
      <c r="K7" s="154"/>
      <c r="L7" s="154"/>
      <c r="M7" s="155"/>
      <c r="N7" s="92"/>
      <c r="O7" s="175" t="s">
        <v>57</v>
      </c>
      <c r="P7" s="154"/>
      <c r="Q7" s="165"/>
      <c r="R7" s="93"/>
      <c r="S7" s="174" t="s">
        <v>56</v>
      </c>
      <c r="T7" s="154"/>
      <c r="U7" s="154"/>
      <c r="V7" s="154"/>
      <c r="W7" s="154"/>
      <c r="X7" s="154"/>
      <c r="Y7" s="154"/>
      <c r="Z7" s="154"/>
      <c r="AA7" s="154"/>
      <c r="AB7" s="155"/>
      <c r="AC7" s="94"/>
      <c r="AD7" s="7"/>
    </row>
    <row r="8" spans="1:30" ht="24" customHeight="1" x14ac:dyDescent="0.3">
      <c r="A8" s="184">
        <v>0.375</v>
      </c>
      <c r="B8" s="95">
        <v>1</v>
      </c>
      <c r="C8" s="96" t="str">
        <f ca="1">'Auxiliar (2)'!L23</f>
        <v>M. PORTO</v>
      </c>
      <c r="D8" s="97">
        <v>2</v>
      </c>
      <c r="E8" s="97">
        <v>6</v>
      </c>
      <c r="F8" s="97"/>
      <c r="G8" s="97"/>
      <c r="H8" s="97"/>
      <c r="I8" s="97"/>
      <c r="J8" s="97"/>
      <c r="K8" s="97"/>
      <c r="L8" s="97"/>
      <c r="M8" s="97"/>
      <c r="N8" s="23" t="str">
        <f ca="1">'Auxiliar (2)'!L2</f>
        <v>ADOLPHO</v>
      </c>
      <c r="O8" s="24">
        <f t="shared" ref="O8:O43" si="0">IF(D8="","",IF(D8=0,0,COUNT(D8:M8)))</f>
        <v>2</v>
      </c>
      <c r="P8" s="23" t="s">
        <v>58</v>
      </c>
      <c r="Q8" s="24">
        <f t="shared" ref="Q8:Q43" si="1">IF(S8="","",IF(S8=0,0,COUNT(S8:AB8)))</f>
        <v>1</v>
      </c>
      <c r="R8" s="23" t="str">
        <f ca="1">'Auxiliar (2)'!L4</f>
        <v>ANDRÉ</v>
      </c>
      <c r="S8" s="98">
        <v>10</v>
      </c>
      <c r="T8" s="98"/>
      <c r="U8" s="98"/>
      <c r="V8" s="98"/>
      <c r="W8" s="98"/>
      <c r="X8" s="98"/>
      <c r="Y8" s="98"/>
      <c r="Z8" s="98"/>
      <c r="AA8" s="98"/>
      <c r="AB8" s="98"/>
      <c r="AC8" s="86"/>
      <c r="AD8" s="5"/>
    </row>
    <row r="9" spans="1:30" ht="24" customHeight="1" x14ac:dyDescent="0.3">
      <c r="A9" s="146"/>
      <c r="B9" s="95">
        <v>2</v>
      </c>
      <c r="C9" s="96" t="str">
        <f ca="1">'Auxiliar (2)'!L18</f>
        <v>JULIANO</v>
      </c>
      <c r="D9" s="97">
        <v>4</v>
      </c>
      <c r="E9" s="97"/>
      <c r="F9" s="97"/>
      <c r="G9" s="97"/>
      <c r="H9" s="97"/>
      <c r="I9" s="97"/>
      <c r="J9" s="97"/>
      <c r="K9" s="97"/>
      <c r="L9" s="97"/>
      <c r="M9" s="97"/>
      <c r="N9" s="23" t="str">
        <f ca="1">'Auxiliar (2)'!L6</f>
        <v>LORIVAL</v>
      </c>
      <c r="O9" s="24">
        <f t="shared" si="0"/>
        <v>1</v>
      </c>
      <c r="P9" s="23" t="s">
        <v>58</v>
      </c>
      <c r="Q9" s="24">
        <f t="shared" si="1"/>
        <v>1</v>
      </c>
      <c r="R9" s="23" t="str">
        <f ca="1">'Auxiliar (2)'!L7</f>
        <v>DUGUET</v>
      </c>
      <c r="S9" s="98">
        <v>10</v>
      </c>
      <c r="T9" s="98"/>
      <c r="U9" s="98"/>
      <c r="V9" s="98"/>
      <c r="W9" s="98"/>
      <c r="X9" s="98"/>
      <c r="Y9" s="98"/>
      <c r="Z9" s="98"/>
      <c r="AA9" s="98"/>
      <c r="AB9" s="98"/>
      <c r="AC9" s="86"/>
      <c r="AD9" s="5"/>
    </row>
    <row r="10" spans="1:30" ht="24" customHeight="1" x14ac:dyDescent="0.3">
      <c r="A10" s="146"/>
      <c r="B10" s="95">
        <v>3</v>
      </c>
      <c r="C10" s="96" t="str">
        <f ca="1">'Auxiliar (2)'!L15</f>
        <v>C. HENRIQUE</v>
      </c>
      <c r="D10" s="97">
        <v>6</v>
      </c>
      <c r="E10" s="97"/>
      <c r="F10" s="97"/>
      <c r="G10" s="97"/>
      <c r="H10" s="97"/>
      <c r="I10" s="97"/>
      <c r="J10" s="97"/>
      <c r="K10" s="97"/>
      <c r="L10" s="97"/>
      <c r="M10" s="97"/>
      <c r="N10" s="23" t="str">
        <f ca="1">'Auxiliar (2)'!L11</f>
        <v>M. FERREIRA</v>
      </c>
      <c r="O10" s="24">
        <f t="shared" si="0"/>
        <v>1</v>
      </c>
      <c r="P10" s="23" t="s">
        <v>58</v>
      </c>
      <c r="Q10" s="24">
        <f t="shared" si="1"/>
        <v>1</v>
      </c>
      <c r="R10" s="23" t="str">
        <f ca="1">'Auxiliar (2)'!L12</f>
        <v>M. SILVA</v>
      </c>
      <c r="S10" s="98">
        <v>7</v>
      </c>
      <c r="T10" s="98"/>
      <c r="U10" s="98"/>
      <c r="V10" s="98"/>
      <c r="W10" s="98"/>
      <c r="X10" s="98"/>
      <c r="Y10" s="98"/>
      <c r="Z10" s="98"/>
      <c r="AA10" s="98"/>
      <c r="AB10" s="98"/>
      <c r="AC10" s="86"/>
      <c r="AD10" s="5"/>
    </row>
    <row r="11" spans="1:30" ht="24" customHeight="1" x14ac:dyDescent="0.3">
      <c r="A11" s="146"/>
      <c r="B11" s="95">
        <v>4</v>
      </c>
      <c r="C11" s="96" t="str">
        <f ca="1">'Auxiliar (2)'!L10</f>
        <v>ELINTO</v>
      </c>
      <c r="D11" s="97">
        <v>9</v>
      </c>
      <c r="E11" s="97">
        <v>9</v>
      </c>
      <c r="F11" s="97"/>
      <c r="G11" s="97"/>
      <c r="H11" s="97"/>
      <c r="I11" s="97"/>
      <c r="J11" s="97"/>
      <c r="K11" s="97"/>
      <c r="L11" s="97"/>
      <c r="M11" s="97"/>
      <c r="N11" s="23" t="str">
        <f ca="1">'Auxiliar (2)'!L14</f>
        <v>MARCUS</v>
      </c>
      <c r="O11" s="24">
        <f t="shared" si="0"/>
        <v>2</v>
      </c>
      <c r="P11" s="23" t="s">
        <v>58</v>
      </c>
      <c r="Q11" s="24">
        <f t="shared" si="1"/>
        <v>0</v>
      </c>
      <c r="R11" s="23" t="str">
        <f ca="1">'Auxiliar (2)'!L16</f>
        <v>ALAN</v>
      </c>
      <c r="S11" s="98">
        <v>0</v>
      </c>
      <c r="T11" s="98"/>
      <c r="U11" s="98"/>
      <c r="V11" s="98"/>
      <c r="W11" s="98"/>
      <c r="X11" s="98"/>
      <c r="Y11" s="98"/>
      <c r="Z11" s="98"/>
      <c r="AA11" s="98"/>
      <c r="AB11" s="98"/>
      <c r="AC11" s="86"/>
      <c r="AD11" s="5"/>
    </row>
    <row r="12" spans="1:30" ht="24" customHeight="1" x14ac:dyDescent="0.3">
      <c r="A12" s="146"/>
      <c r="B12" s="95">
        <v>5</v>
      </c>
      <c r="C12" s="96" t="str">
        <f ca="1">'Auxiliar (2)'!L8</f>
        <v>MARQUINHO</v>
      </c>
      <c r="D12" s="97">
        <v>20</v>
      </c>
      <c r="E12" s="97"/>
      <c r="F12" s="97"/>
      <c r="G12" s="97"/>
      <c r="H12" s="97"/>
      <c r="I12" s="97"/>
      <c r="J12" s="97"/>
      <c r="K12" s="97"/>
      <c r="L12" s="97"/>
      <c r="M12" s="97"/>
      <c r="N12" s="23" t="str">
        <f ca="1">'Auxiliar (2)'!L19</f>
        <v>TARCÍZIO</v>
      </c>
      <c r="O12" s="24">
        <f t="shared" si="0"/>
        <v>1</v>
      </c>
      <c r="P12" s="23" t="s">
        <v>58</v>
      </c>
      <c r="Q12" s="24">
        <f t="shared" si="1"/>
        <v>2</v>
      </c>
      <c r="R12" s="23" t="str">
        <f ca="1">'Auxiliar (2)'!L20</f>
        <v>CARUSO</v>
      </c>
      <c r="S12" s="98">
        <v>2</v>
      </c>
      <c r="T12" s="98">
        <v>9</v>
      </c>
      <c r="U12" s="98"/>
      <c r="V12" s="98"/>
      <c r="W12" s="98"/>
      <c r="X12" s="98"/>
      <c r="Y12" s="98"/>
      <c r="Z12" s="98"/>
      <c r="AA12" s="98"/>
      <c r="AB12" s="98"/>
      <c r="AC12" s="86"/>
      <c r="AD12" s="5"/>
    </row>
    <row r="13" spans="1:30" ht="24" customHeight="1" x14ac:dyDescent="0.3">
      <c r="A13" s="146"/>
      <c r="B13" s="95">
        <v>6</v>
      </c>
      <c r="C13" s="96" t="str">
        <f ca="1">'Auxiliar (2)'!L3</f>
        <v>LUIZ CLÁUDIO</v>
      </c>
      <c r="D13" s="97">
        <v>0</v>
      </c>
      <c r="E13" s="97"/>
      <c r="F13" s="97"/>
      <c r="G13" s="97"/>
      <c r="H13" s="97"/>
      <c r="I13" s="97"/>
      <c r="J13" s="97"/>
      <c r="K13" s="97"/>
      <c r="L13" s="97"/>
      <c r="M13" s="97"/>
      <c r="N13" s="23" t="str">
        <f ca="1">'Auxiliar (2)'!L22</f>
        <v>WENDEL</v>
      </c>
      <c r="O13" s="24">
        <f t="shared" si="0"/>
        <v>0</v>
      </c>
      <c r="P13" s="23" t="s">
        <v>58</v>
      </c>
      <c r="Q13" s="24">
        <f t="shared" si="1"/>
        <v>1</v>
      </c>
      <c r="R13" s="23" t="str">
        <f ca="1">'Auxiliar (2)'!L24</f>
        <v>BETO</v>
      </c>
      <c r="S13" s="98">
        <v>8</v>
      </c>
      <c r="T13" s="98"/>
      <c r="U13" s="98"/>
      <c r="V13" s="98"/>
      <c r="W13" s="98"/>
      <c r="X13" s="98"/>
      <c r="Y13" s="98"/>
      <c r="Z13" s="98"/>
      <c r="AA13" s="98"/>
      <c r="AB13" s="98"/>
      <c r="AC13" s="86"/>
      <c r="AD13" s="5"/>
    </row>
    <row r="14" spans="1:30" ht="24" customHeight="1" x14ac:dyDescent="0.3">
      <c r="A14" s="146"/>
      <c r="B14" s="95">
        <v>7</v>
      </c>
      <c r="C14" s="96" t="str">
        <f ca="1">'Auxiliar (2)'!L47</f>
        <v>THIAGO</v>
      </c>
      <c r="D14" s="97">
        <v>14</v>
      </c>
      <c r="E14" s="97"/>
      <c r="F14" s="97"/>
      <c r="G14" s="97"/>
      <c r="H14" s="97"/>
      <c r="I14" s="97"/>
      <c r="J14" s="97"/>
      <c r="K14" s="97"/>
      <c r="L14" s="97"/>
      <c r="M14" s="97"/>
      <c r="N14" s="23" t="str">
        <f ca="1">'Auxiliar (2)'!L26</f>
        <v>RAFAEL PENA</v>
      </c>
      <c r="O14" s="24">
        <f t="shared" si="0"/>
        <v>1</v>
      </c>
      <c r="P14" s="23" t="s">
        <v>58</v>
      </c>
      <c r="Q14" s="24">
        <f t="shared" si="1"/>
        <v>1</v>
      </c>
      <c r="R14" s="23" t="str">
        <f ca="1">'Auxiliar (2)'!L28</f>
        <v>FRANCISCO</v>
      </c>
      <c r="S14" s="98">
        <v>9</v>
      </c>
      <c r="T14" s="98"/>
      <c r="U14" s="98"/>
      <c r="V14" s="98"/>
      <c r="W14" s="98"/>
      <c r="X14" s="98"/>
      <c r="Y14" s="98"/>
      <c r="Z14" s="98"/>
      <c r="AA14" s="98"/>
      <c r="AB14" s="98"/>
      <c r="AC14" s="86"/>
      <c r="AD14" s="5"/>
    </row>
    <row r="15" spans="1:30" ht="24" customHeight="1" x14ac:dyDescent="0.3">
      <c r="A15" s="146"/>
      <c r="B15" s="95">
        <v>8</v>
      </c>
      <c r="C15" s="96" t="str">
        <f ca="1">'Auxiliar (2)'!L42</f>
        <v>MAGNO</v>
      </c>
      <c r="D15" s="97">
        <v>0</v>
      </c>
      <c r="E15" s="97"/>
      <c r="F15" s="97"/>
      <c r="G15" s="97"/>
      <c r="H15" s="97"/>
      <c r="I15" s="97"/>
      <c r="J15" s="97"/>
      <c r="K15" s="97"/>
      <c r="L15" s="97"/>
      <c r="M15" s="97"/>
      <c r="N15" s="23" t="str">
        <f ca="1">'Auxiliar (2)'!L30</f>
        <v>TONINHO</v>
      </c>
      <c r="O15" s="24">
        <f t="shared" si="0"/>
        <v>0</v>
      </c>
      <c r="P15" s="23" t="s">
        <v>58</v>
      </c>
      <c r="Q15" s="24">
        <f t="shared" si="1"/>
        <v>0</v>
      </c>
      <c r="R15" s="23" t="str">
        <f ca="1">'Auxiliar (2)'!L31</f>
        <v>LUIZ GOMES</v>
      </c>
      <c r="S15" s="98">
        <v>0</v>
      </c>
      <c r="T15" s="98"/>
      <c r="U15" s="98"/>
      <c r="V15" s="98"/>
      <c r="W15" s="98"/>
      <c r="X15" s="98"/>
      <c r="Y15" s="98"/>
      <c r="Z15" s="98"/>
      <c r="AA15" s="98"/>
      <c r="AB15" s="98"/>
      <c r="AC15" s="86"/>
      <c r="AD15" s="5"/>
    </row>
    <row r="16" spans="1:30" ht="24" customHeight="1" x14ac:dyDescent="0.3">
      <c r="A16" s="146"/>
      <c r="B16" s="95">
        <v>9</v>
      </c>
      <c r="C16" s="96" t="str">
        <f ca="1">'Auxiliar (2)'!L38</f>
        <v>ALBERTO</v>
      </c>
      <c r="D16" s="97">
        <v>29</v>
      </c>
      <c r="E16" s="97"/>
      <c r="F16" s="97"/>
      <c r="G16" s="97"/>
      <c r="H16" s="97"/>
      <c r="I16" s="97"/>
      <c r="J16" s="97"/>
      <c r="K16" s="97"/>
      <c r="L16" s="97"/>
      <c r="M16" s="97"/>
      <c r="N16" s="23" t="str">
        <f ca="1">'Auxiliar (2)'!L34</f>
        <v>ZÉ RICARDO</v>
      </c>
      <c r="O16" s="24">
        <f t="shared" si="0"/>
        <v>1</v>
      </c>
      <c r="P16" s="23" t="s">
        <v>58</v>
      </c>
      <c r="Q16" s="24">
        <f t="shared" si="1"/>
        <v>1</v>
      </c>
      <c r="R16" s="23" t="str">
        <f ca="1">'Auxiliar (2)'!L35</f>
        <v>JEAN</v>
      </c>
      <c r="S16" s="98">
        <v>6</v>
      </c>
      <c r="T16" s="98"/>
      <c r="U16" s="98"/>
      <c r="V16" s="98"/>
      <c r="W16" s="98"/>
      <c r="X16" s="98"/>
      <c r="Y16" s="98"/>
      <c r="Z16" s="98"/>
      <c r="AA16" s="98"/>
      <c r="AB16" s="98"/>
      <c r="AC16" s="86"/>
      <c r="AD16" s="5"/>
    </row>
    <row r="17" spans="1:30" ht="24" customHeight="1" x14ac:dyDescent="0.3">
      <c r="A17" s="146"/>
      <c r="B17" s="95">
        <v>10</v>
      </c>
      <c r="C17" s="96" t="str">
        <f ca="1">'Auxiliar (2)'!L36</f>
        <v>M. VASQUES</v>
      </c>
      <c r="D17" s="97">
        <v>7</v>
      </c>
      <c r="E17" s="97"/>
      <c r="F17" s="97"/>
      <c r="G17" s="97"/>
      <c r="H17" s="97"/>
      <c r="I17" s="97"/>
      <c r="J17" s="97"/>
      <c r="K17" s="97"/>
      <c r="L17" s="97"/>
      <c r="M17" s="97"/>
      <c r="N17" s="23" t="str">
        <f ca="1">'Auxiliar (2)'!L39</f>
        <v>FARNEZE</v>
      </c>
      <c r="O17" s="24">
        <f t="shared" si="0"/>
        <v>1</v>
      </c>
      <c r="P17" s="23" t="s">
        <v>58</v>
      </c>
      <c r="Q17" s="24">
        <f t="shared" si="1"/>
        <v>2</v>
      </c>
      <c r="R17" s="23" t="str">
        <f ca="1">'Auxiliar (2)'!L40</f>
        <v>PAULO CÉSAR</v>
      </c>
      <c r="S17" s="98">
        <v>10</v>
      </c>
      <c r="T17" s="98">
        <v>4</v>
      </c>
      <c r="U17" s="98"/>
      <c r="V17" s="98"/>
      <c r="W17" s="98"/>
      <c r="X17" s="98"/>
      <c r="Y17" s="98"/>
      <c r="Z17" s="98"/>
      <c r="AA17" s="98"/>
      <c r="AB17" s="98"/>
      <c r="AC17" s="86"/>
      <c r="AD17" s="5"/>
    </row>
    <row r="18" spans="1:30" ht="24" customHeight="1" x14ac:dyDescent="0.3">
      <c r="A18" s="146"/>
      <c r="B18" s="95">
        <v>11</v>
      </c>
      <c r="C18" s="96" t="str">
        <f ca="1">'Auxiliar (2)'!L32</f>
        <v>ROBERTO</v>
      </c>
      <c r="D18" s="97">
        <v>15</v>
      </c>
      <c r="E18" s="97">
        <v>2</v>
      </c>
      <c r="F18" s="97">
        <v>11</v>
      </c>
      <c r="G18" s="97"/>
      <c r="H18" s="97"/>
      <c r="I18" s="97"/>
      <c r="J18" s="97"/>
      <c r="K18" s="97"/>
      <c r="L18" s="97"/>
      <c r="M18" s="97"/>
      <c r="N18" s="23" t="str">
        <f ca="1">'Auxiliar (2)'!L43</f>
        <v>ALCIDES</v>
      </c>
      <c r="O18" s="24">
        <f t="shared" si="0"/>
        <v>3</v>
      </c>
      <c r="P18" s="23" t="s">
        <v>58</v>
      </c>
      <c r="Q18" s="24">
        <f t="shared" si="1"/>
        <v>0</v>
      </c>
      <c r="R18" s="23" t="str">
        <f ca="1">'Auxiliar (2)'!L44</f>
        <v>PAULÃO</v>
      </c>
      <c r="S18" s="98">
        <v>0</v>
      </c>
      <c r="T18" s="98"/>
      <c r="U18" s="98"/>
      <c r="V18" s="98"/>
      <c r="W18" s="98"/>
      <c r="X18" s="98"/>
      <c r="Y18" s="98"/>
      <c r="Z18" s="98"/>
      <c r="AA18" s="98"/>
      <c r="AB18" s="98"/>
      <c r="AC18" s="86"/>
      <c r="AD18" s="5"/>
    </row>
    <row r="19" spans="1:30" ht="24" customHeight="1" x14ac:dyDescent="0.3">
      <c r="A19" s="147"/>
      <c r="B19" s="99">
        <v>12</v>
      </c>
      <c r="C19" s="100" t="str">
        <f ca="1">'Auxiliar (2)'!L27</f>
        <v>PIMENTEL</v>
      </c>
      <c r="D19" s="101">
        <v>7</v>
      </c>
      <c r="E19" s="101"/>
      <c r="F19" s="101"/>
      <c r="G19" s="101"/>
      <c r="H19" s="101"/>
      <c r="I19" s="101"/>
      <c r="J19" s="101"/>
      <c r="K19" s="101"/>
      <c r="L19" s="101"/>
      <c r="M19" s="101"/>
      <c r="N19" s="35" t="str">
        <f ca="1">'Auxiliar (2)'!L46</f>
        <v>JUNIOR</v>
      </c>
      <c r="O19" s="36">
        <f t="shared" si="0"/>
        <v>1</v>
      </c>
      <c r="P19" s="35" t="s">
        <v>58</v>
      </c>
      <c r="Q19" s="36">
        <f t="shared" si="1"/>
        <v>0</v>
      </c>
      <c r="R19" s="35" t="str">
        <f ca="1">'Auxiliar (2)'!L48</f>
        <v>MOTTA</v>
      </c>
      <c r="S19" s="102">
        <v>0</v>
      </c>
      <c r="T19" s="102"/>
      <c r="U19" s="102"/>
      <c r="V19" s="102"/>
      <c r="W19" s="102"/>
      <c r="X19" s="102"/>
      <c r="Y19" s="102"/>
      <c r="Z19" s="102"/>
      <c r="AA19" s="102"/>
      <c r="AB19" s="102"/>
      <c r="AC19" s="86"/>
      <c r="AD19" s="5"/>
    </row>
    <row r="20" spans="1:30" ht="24" customHeight="1" x14ac:dyDescent="0.3">
      <c r="A20" s="185">
        <v>0.41666666666666669</v>
      </c>
      <c r="B20" s="95">
        <v>1</v>
      </c>
      <c r="C20" s="96" t="str">
        <f ca="1">'Auxiliar (2)'!L26</f>
        <v>RAFAEL PENA</v>
      </c>
      <c r="D20" s="97">
        <v>0</v>
      </c>
      <c r="E20" s="97"/>
      <c r="F20" s="97"/>
      <c r="G20" s="97"/>
      <c r="H20" s="97"/>
      <c r="I20" s="97"/>
      <c r="J20" s="97"/>
      <c r="K20" s="97"/>
      <c r="L20" s="97"/>
      <c r="M20" s="103"/>
      <c r="N20" s="17" t="str">
        <f ca="1">'Auxiliar (2)'!L48</f>
        <v>MOTTA</v>
      </c>
      <c r="O20" s="18">
        <f t="shared" si="0"/>
        <v>0</v>
      </c>
      <c r="P20" s="17" t="s">
        <v>58</v>
      </c>
      <c r="Q20" s="18">
        <f t="shared" si="1"/>
        <v>1</v>
      </c>
      <c r="R20" s="17" t="str">
        <f ca="1">'Auxiliar (2)'!L47</f>
        <v>THIAGO</v>
      </c>
      <c r="S20" s="104">
        <v>2</v>
      </c>
      <c r="T20" s="98"/>
      <c r="U20" s="98"/>
      <c r="V20" s="98"/>
      <c r="W20" s="98"/>
      <c r="X20" s="98"/>
      <c r="Y20" s="98"/>
      <c r="Z20" s="98"/>
      <c r="AA20" s="98"/>
      <c r="AB20" s="98"/>
      <c r="AC20" s="86"/>
      <c r="AD20" s="5"/>
    </row>
    <row r="21" spans="1:30" ht="24" customHeight="1" x14ac:dyDescent="0.3">
      <c r="A21" s="146"/>
      <c r="B21" s="95">
        <v>2</v>
      </c>
      <c r="C21" s="96" t="str">
        <f ca="1">'Auxiliar (2)'!L30</f>
        <v>TONINHO</v>
      </c>
      <c r="D21" s="97">
        <v>0</v>
      </c>
      <c r="E21" s="97"/>
      <c r="F21" s="97"/>
      <c r="G21" s="97"/>
      <c r="H21" s="97"/>
      <c r="I21" s="97"/>
      <c r="J21" s="97"/>
      <c r="K21" s="97"/>
      <c r="L21" s="97"/>
      <c r="M21" s="103"/>
      <c r="N21" s="17" t="str">
        <f ca="1">'Auxiliar (2)'!L44</f>
        <v>PAULÃO</v>
      </c>
      <c r="O21" s="18">
        <f t="shared" si="0"/>
        <v>0</v>
      </c>
      <c r="P21" s="17" t="s">
        <v>58</v>
      </c>
      <c r="Q21" s="18">
        <f t="shared" si="1"/>
        <v>0</v>
      </c>
      <c r="R21" s="17" t="str">
        <f ca="1">'Auxiliar (2)'!L42</f>
        <v>MAGNO</v>
      </c>
      <c r="S21" s="104">
        <v>0</v>
      </c>
      <c r="T21" s="98"/>
      <c r="U21" s="98"/>
      <c r="V21" s="98"/>
      <c r="W21" s="98"/>
      <c r="X21" s="98"/>
      <c r="Y21" s="98"/>
      <c r="Z21" s="98"/>
      <c r="AA21" s="98"/>
      <c r="AB21" s="98"/>
      <c r="AC21" s="86"/>
      <c r="AD21" s="5"/>
    </row>
    <row r="22" spans="1:30" ht="24" customHeight="1" x14ac:dyDescent="0.3">
      <c r="A22" s="146"/>
      <c r="B22" s="95">
        <v>3</v>
      </c>
      <c r="C22" s="96" t="str">
        <f ca="1">'Auxiliar (2)'!L34</f>
        <v>ZÉ RICARDO</v>
      </c>
      <c r="D22" s="97">
        <v>8</v>
      </c>
      <c r="E22" s="97"/>
      <c r="F22" s="97"/>
      <c r="G22" s="97"/>
      <c r="H22" s="97"/>
      <c r="I22" s="97"/>
      <c r="J22" s="97"/>
      <c r="K22" s="97"/>
      <c r="L22" s="97"/>
      <c r="M22" s="103"/>
      <c r="N22" s="17" t="str">
        <f ca="1">'Auxiliar (2)'!L39</f>
        <v>FARNEZE</v>
      </c>
      <c r="O22" s="18">
        <f t="shared" si="0"/>
        <v>1</v>
      </c>
      <c r="P22" s="17" t="s">
        <v>58</v>
      </c>
      <c r="Q22" s="18">
        <f t="shared" si="1"/>
        <v>0</v>
      </c>
      <c r="R22" s="17" t="str">
        <f ca="1">'Auxiliar (2)'!L38</f>
        <v>ALBERTO</v>
      </c>
      <c r="S22" s="104">
        <v>0</v>
      </c>
      <c r="T22" s="98"/>
      <c r="U22" s="98"/>
      <c r="V22" s="98"/>
      <c r="W22" s="98"/>
      <c r="X22" s="98"/>
      <c r="Y22" s="98"/>
      <c r="Z22" s="98"/>
      <c r="AA22" s="98"/>
      <c r="AB22" s="98"/>
      <c r="AC22" s="86"/>
      <c r="AD22" s="5"/>
    </row>
    <row r="23" spans="1:30" ht="24" customHeight="1" x14ac:dyDescent="0.3">
      <c r="A23" s="146"/>
      <c r="B23" s="95">
        <v>4</v>
      </c>
      <c r="C23" s="96" t="str">
        <f ca="1">'Auxiliar (2)'!L40</f>
        <v>PAULO CÉSAR</v>
      </c>
      <c r="D23" s="97">
        <v>10</v>
      </c>
      <c r="E23" s="97">
        <v>17</v>
      </c>
      <c r="F23" s="97"/>
      <c r="G23" s="97"/>
      <c r="H23" s="97"/>
      <c r="I23" s="97"/>
      <c r="J23" s="97"/>
      <c r="K23" s="97"/>
      <c r="L23" s="97"/>
      <c r="M23" s="103" t="s">
        <v>59</v>
      </c>
      <c r="N23" s="17" t="str">
        <f ca="1">'Auxiliar (2)'!L36</f>
        <v>M. VASQUES</v>
      </c>
      <c r="O23" s="18">
        <f t="shared" si="0"/>
        <v>2</v>
      </c>
      <c r="P23" s="17" t="s">
        <v>58</v>
      </c>
      <c r="Q23" s="18">
        <f t="shared" si="1"/>
        <v>0</v>
      </c>
      <c r="R23" s="17" t="str">
        <f ca="1">'Auxiliar (2)'!L35</f>
        <v>JEAN</v>
      </c>
      <c r="S23" s="104">
        <v>0</v>
      </c>
      <c r="T23" s="98"/>
      <c r="U23" s="98"/>
      <c r="V23" s="98"/>
      <c r="W23" s="98"/>
      <c r="X23" s="98"/>
      <c r="Y23" s="98"/>
      <c r="Z23" s="98"/>
      <c r="AA23" s="98"/>
      <c r="AB23" s="98" t="s">
        <v>59</v>
      </c>
      <c r="AC23" s="86"/>
      <c r="AD23" s="5"/>
    </row>
    <row r="24" spans="1:30" ht="24" customHeight="1" x14ac:dyDescent="0.3">
      <c r="A24" s="146"/>
      <c r="B24" s="95">
        <v>5</v>
      </c>
      <c r="C24" s="96" t="str">
        <f ca="1">'Auxiliar (2)'!L43</f>
        <v>ALCIDES</v>
      </c>
      <c r="D24" s="97">
        <v>7</v>
      </c>
      <c r="E24" s="97"/>
      <c r="F24" s="97"/>
      <c r="G24" s="97"/>
      <c r="H24" s="97"/>
      <c r="I24" s="97"/>
      <c r="J24" s="97"/>
      <c r="K24" s="97"/>
      <c r="L24" s="97"/>
      <c r="M24" s="103"/>
      <c r="N24" s="17" t="str">
        <f ca="1">'Auxiliar (2)'!L32</f>
        <v>ROBERTO</v>
      </c>
      <c r="O24" s="18">
        <f t="shared" si="0"/>
        <v>1</v>
      </c>
      <c r="P24" s="17" t="s">
        <v>58</v>
      </c>
      <c r="Q24" s="18">
        <f t="shared" si="1"/>
        <v>4</v>
      </c>
      <c r="R24" s="17" t="str">
        <f ca="1">'Auxiliar (2)'!L31</f>
        <v>LUIZ GOMES</v>
      </c>
      <c r="S24" s="104">
        <v>10</v>
      </c>
      <c r="T24" s="98">
        <v>10</v>
      </c>
      <c r="U24" s="98">
        <v>8</v>
      </c>
      <c r="V24" s="98">
        <v>9</v>
      </c>
      <c r="W24" s="98"/>
      <c r="X24" s="98"/>
      <c r="Y24" s="98"/>
      <c r="Z24" s="98"/>
      <c r="AA24" s="98"/>
      <c r="AB24" s="98" t="s">
        <v>59</v>
      </c>
      <c r="AC24" s="86"/>
      <c r="AD24" s="5"/>
    </row>
    <row r="25" spans="1:30" ht="24" customHeight="1" x14ac:dyDescent="0.3">
      <c r="A25" s="146"/>
      <c r="B25" s="95">
        <v>6</v>
      </c>
      <c r="C25" s="96" t="str">
        <f ca="1">'Auxiliar (2)'!L46</f>
        <v>JUNIOR</v>
      </c>
      <c r="D25" s="97">
        <v>8</v>
      </c>
      <c r="E25" s="97">
        <v>10</v>
      </c>
      <c r="F25" s="97"/>
      <c r="G25" s="97"/>
      <c r="H25" s="97"/>
      <c r="I25" s="97"/>
      <c r="J25" s="97"/>
      <c r="K25" s="97"/>
      <c r="L25" s="97"/>
      <c r="M25" s="103"/>
      <c r="N25" s="17" t="str">
        <f ca="1">'Auxiliar (2)'!L28</f>
        <v>FRANCISCO</v>
      </c>
      <c r="O25" s="18">
        <f t="shared" si="0"/>
        <v>2</v>
      </c>
      <c r="P25" s="17" t="s">
        <v>58</v>
      </c>
      <c r="Q25" s="18">
        <f t="shared" si="1"/>
        <v>2</v>
      </c>
      <c r="R25" s="17" t="str">
        <f ca="1">'Auxiliar (2)'!L27</f>
        <v>PIMENTEL</v>
      </c>
      <c r="S25" s="104">
        <v>8</v>
      </c>
      <c r="T25" s="98">
        <v>11</v>
      </c>
      <c r="U25" s="98"/>
      <c r="V25" s="98"/>
      <c r="W25" s="98"/>
      <c r="X25" s="98"/>
      <c r="Y25" s="98"/>
      <c r="Z25" s="98"/>
      <c r="AA25" s="98"/>
      <c r="AB25" s="98"/>
      <c r="AC25" s="86"/>
      <c r="AD25" s="5"/>
    </row>
    <row r="26" spans="1:30" ht="24" customHeight="1" x14ac:dyDescent="0.3">
      <c r="A26" s="146"/>
      <c r="B26" s="95">
        <v>7</v>
      </c>
      <c r="C26" s="96" t="str">
        <f ca="1">'Auxiliar (2)'!L2</f>
        <v>ADOLPHO</v>
      </c>
      <c r="D26" s="97">
        <v>11</v>
      </c>
      <c r="E26" s="97">
        <v>11</v>
      </c>
      <c r="F26" s="97">
        <v>9</v>
      </c>
      <c r="G26" s="97"/>
      <c r="H26" s="97"/>
      <c r="I26" s="97"/>
      <c r="J26" s="97"/>
      <c r="K26" s="97"/>
      <c r="L26" s="97"/>
      <c r="M26" s="103"/>
      <c r="N26" s="17" t="str">
        <f ca="1">'Auxiliar (2)'!L22</f>
        <v>WENDEL</v>
      </c>
      <c r="O26" s="18">
        <f t="shared" si="0"/>
        <v>3</v>
      </c>
      <c r="P26" s="17" t="s">
        <v>58</v>
      </c>
      <c r="Q26" s="18">
        <f t="shared" si="1"/>
        <v>1</v>
      </c>
      <c r="R26" s="17" t="str">
        <f ca="1">'Auxiliar (2)'!L23</f>
        <v>M. PORTO</v>
      </c>
      <c r="S26" s="104">
        <v>22</v>
      </c>
      <c r="T26" s="98"/>
      <c r="U26" s="98"/>
      <c r="V26" s="98"/>
      <c r="W26" s="98"/>
      <c r="X26" s="98"/>
      <c r="Y26" s="98"/>
      <c r="Z26" s="98"/>
      <c r="AA26" s="98"/>
      <c r="AB26" s="98"/>
      <c r="AC26" s="86"/>
      <c r="AD26" s="5"/>
    </row>
    <row r="27" spans="1:30" ht="24" customHeight="1" x14ac:dyDescent="0.3">
      <c r="A27" s="146"/>
      <c r="B27" s="95">
        <v>8</v>
      </c>
      <c r="C27" s="96" t="str">
        <f ca="1">'Auxiliar (2)'!L6</f>
        <v>LORIVAL</v>
      </c>
      <c r="D27" s="97">
        <v>7</v>
      </c>
      <c r="E27" s="97"/>
      <c r="F27" s="97"/>
      <c r="G27" s="97"/>
      <c r="H27" s="97"/>
      <c r="I27" s="97"/>
      <c r="J27" s="97"/>
      <c r="K27" s="97"/>
      <c r="L27" s="97"/>
      <c r="M27" s="97" t="s">
        <v>59</v>
      </c>
      <c r="N27" s="17" t="str">
        <f ca="1">'Auxiliar (2)'!L19</f>
        <v>TARCÍZIO</v>
      </c>
      <c r="O27" s="18">
        <f t="shared" si="0"/>
        <v>1</v>
      </c>
      <c r="P27" s="17" t="s">
        <v>58</v>
      </c>
      <c r="Q27" s="18">
        <f t="shared" si="1"/>
        <v>1</v>
      </c>
      <c r="R27" s="17" t="str">
        <f ca="1">'Auxiliar (2)'!L18</f>
        <v>JULIANO</v>
      </c>
      <c r="S27" s="98">
        <v>2</v>
      </c>
      <c r="T27" s="98"/>
      <c r="U27" s="98"/>
      <c r="V27" s="98"/>
      <c r="W27" s="98"/>
      <c r="X27" s="98"/>
      <c r="Y27" s="98"/>
      <c r="Z27" s="98"/>
      <c r="AA27" s="98"/>
      <c r="AB27" s="98" t="s">
        <v>59</v>
      </c>
      <c r="AC27" s="86"/>
      <c r="AD27" s="5"/>
    </row>
    <row r="28" spans="1:30" ht="24" customHeight="1" x14ac:dyDescent="0.3">
      <c r="A28" s="146"/>
      <c r="B28" s="95">
        <v>9</v>
      </c>
      <c r="C28" s="96" t="str">
        <f ca="1">'Auxiliar (2)'!L11</f>
        <v>M. FERREIRA</v>
      </c>
      <c r="D28" s="97">
        <v>0</v>
      </c>
      <c r="E28" s="97"/>
      <c r="F28" s="97"/>
      <c r="G28" s="97"/>
      <c r="H28" s="97"/>
      <c r="I28" s="97"/>
      <c r="J28" s="97"/>
      <c r="K28" s="97"/>
      <c r="L28" s="97"/>
      <c r="M28" s="97" t="s">
        <v>59</v>
      </c>
      <c r="N28" s="17" t="str">
        <f ca="1">'Auxiliar (2)'!L16</f>
        <v>ALAN</v>
      </c>
      <c r="O28" s="18">
        <f t="shared" si="0"/>
        <v>0</v>
      </c>
      <c r="P28" s="17" t="s">
        <v>58</v>
      </c>
      <c r="Q28" s="18">
        <f t="shared" si="1"/>
        <v>3</v>
      </c>
      <c r="R28" s="17" t="str">
        <f ca="1">'Auxiliar (2)'!L15</f>
        <v>C. HENRIQUE</v>
      </c>
      <c r="S28" s="98">
        <v>5</v>
      </c>
      <c r="T28" s="98">
        <v>9</v>
      </c>
      <c r="U28" s="98">
        <v>7</v>
      </c>
      <c r="V28" s="98"/>
      <c r="W28" s="98"/>
      <c r="X28" s="98"/>
      <c r="Y28" s="98"/>
      <c r="Z28" s="98"/>
      <c r="AA28" s="98"/>
      <c r="AB28" s="98"/>
      <c r="AC28" s="86"/>
      <c r="AD28" s="5"/>
    </row>
    <row r="29" spans="1:30" ht="24" customHeight="1" x14ac:dyDescent="0.3">
      <c r="A29" s="146"/>
      <c r="B29" s="95">
        <v>10</v>
      </c>
      <c r="C29" s="96" t="str">
        <f ca="1">'Auxiliar (2)'!L14</f>
        <v>MARCUS</v>
      </c>
      <c r="D29" s="97">
        <v>11</v>
      </c>
      <c r="E29" s="97">
        <v>9</v>
      </c>
      <c r="F29" s="97"/>
      <c r="G29" s="97"/>
      <c r="H29" s="97"/>
      <c r="I29" s="97"/>
      <c r="J29" s="97"/>
      <c r="K29" s="97"/>
      <c r="L29" s="97"/>
      <c r="M29" s="97"/>
      <c r="N29" s="17" t="str">
        <f ca="1">'Auxiliar (2)'!L12</f>
        <v>M. SILVA</v>
      </c>
      <c r="O29" s="18">
        <f t="shared" si="0"/>
        <v>2</v>
      </c>
      <c r="P29" s="17" t="s">
        <v>58</v>
      </c>
      <c r="Q29" s="18">
        <f t="shared" si="1"/>
        <v>3</v>
      </c>
      <c r="R29" s="17" t="str">
        <f ca="1">'Auxiliar (2)'!L10</f>
        <v>ELINTO</v>
      </c>
      <c r="S29" s="98">
        <v>8</v>
      </c>
      <c r="T29" s="98">
        <v>7</v>
      </c>
      <c r="U29" s="98">
        <v>8</v>
      </c>
      <c r="V29" s="98"/>
      <c r="W29" s="98"/>
      <c r="X29" s="98"/>
      <c r="Y29" s="98"/>
      <c r="Z29" s="98"/>
      <c r="AA29" s="98"/>
      <c r="AB29" s="98"/>
      <c r="AC29" s="86"/>
      <c r="AD29" s="5"/>
    </row>
    <row r="30" spans="1:30" ht="24" customHeight="1" x14ac:dyDescent="0.3">
      <c r="A30" s="146"/>
      <c r="B30" s="95">
        <v>11</v>
      </c>
      <c r="C30" s="96" t="str">
        <f ca="1">'Auxiliar (2)'!L20</f>
        <v>CARUSO</v>
      </c>
      <c r="D30" s="97">
        <v>4</v>
      </c>
      <c r="E30" s="97">
        <v>10</v>
      </c>
      <c r="F30" s="97">
        <v>10</v>
      </c>
      <c r="G30" s="97"/>
      <c r="H30" s="97"/>
      <c r="I30" s="97"/>
      <c r="J30" s="97"/>
      <c r="K30" s="97"/>
      <c r="L30" s="97"/>
      <c r="M30" s="97"/>
      <c r="N30" s="17" t="str">
        <f ca="1">'Auxiliar (2)'!L7</f>
        <v>DUGUET</v>
      </c>
      <c r="O30" s="18">
        <f t="shared" si="0"/>
        <v>3</v>
      </c>
      <c r="P30" s="17" t="s">
        <v>58</v>
      </c>
      <c r="Q30" s="18">
        <f t="shared" si="1"/>
        <v>2</v>
      </c>
      <c r="R30" s="17" t="str">
        <f ca="1">'Auxiliar (2)'!L8</f>
        <v>MARQUINHO</v>
      </c>
      <c r="S30" s="98">
        <v>6</v>
      </c>
      <c r="T30" s="98">
        <v>7</v>
      </c>
      <c r="U30" s="98"/>
      <c r="V30" s="98"/>
      <c r="W30" s="98"/>
      <c r="X30" s="98"/>
      <c r="Y30" s="98"/>
      <c r="Z30" s="98"/>
      <c r="AA30" s="98"/>
      <c r="AB30" s="98"/>
      <c r="AC30" s="86"/>
      <c r="AD30" s="5"/>
    </row>
    <row r="31" spans="1:30" ht="24" customHeight="1" x14ac:dyDescent="0.3">
      <c r="A31" s="147"/>
      <c r="B31" s="99">
        <v>12</v>
      </c>
      <c r="C31" s="100" t="str">
        <f ca="1">'Auxiliar (2)'!L24</f>
        <v>BETO</v>
      </c>
      <c r="D31" s="101">
        <v>10</v>
      </c>
      <c r="E31" s="101"/>
      <c r="F31" s="101"/>
      <c r="G31" s="101"/>
      <c r="H31" s="101"/>
      <c r="I31" s="101"/>
      <c r="J31" s="101"/>
      <c r="K31" s="101"/>
      <c r="L31" s="101"/>
      <c r="M31" s="101"/>
      <c r="N31" s="35" t="str">
        <f ca="1">'Auxiliar (2)'!L4</f>
        <v>ANDRÉ</v>
      </c>
      <c r="O31" s="36">
        <f t="shared" si="0"/>
        <v>1</v>
      </c>
      <c r="P31" s="35" t="s">
        <v>58</v>
      </c>
      <c r="Q31" s="36">
        <f t="shared" si="1"/>
        <v>0</v>
      </c>
      <c r="R31" s="35" t="str">
        <f ca="1">'Auxiliar (2)'!L3</f>
        <v>LUIZ CLÁUDIO</v>
      </c>
      <c r="S31" s="102">
        <v>0</v>
      </c>
      <c r="T31" s="102"/>
      <c r="U31" s="102"/>
      <c r="V31" s="102"/>
      <c r="W31" s="102"/>
      <c r="X31" s="102"/>
      <c r="Y31" s="102"/>
      <c r="Z31" s="102"/>
      <c r="AA31" s="102"/>
      <c r="AB31" s="102"/>
      <c r="AC31" s="86"/>
      <c r="AD31" s="5"/>
    </row>
    <row r="32" spans="1:30" ht="24" customHeight="1" x14ac:dyDescent="0.3">
      <c r="A32" s="186">
        <v>0.45833333333333331</v>
      </c>
      <c r="B32" s="105">
        <v>1</v>
      </c>
      <c r="C32" s="106" t="str">
        <f ca="1">'Auxiliar (2)'!L28</f>
        <v>FRANCISCO</v>
      </c>
      <c r="D32" s="103">
        <v>0</v>
      </c>
      <c r="E32" s="103"/>
      <c r="F32" s="103"/>
      <c r="G32" s="103"/>
      <c r="H32" s="103"/>
      <c r="I32" s="103"/>
      <c r="J32" s="103"/>
      <c r="K32" s="103"/>
      <c r="L32" s="103"/>
      <c r="M32" s="103"/>
      <c r="N32" s="17" t="str">
        <f ca="1">'Auxiliar (2)'!L43</f>
        <v>ALCIDES</v>
      </c>
      <c r="O32" s="18">
        <f t="shared" si="0"/>
        <v>0</v>
      </c>
      <c r="P32" s="17" t="s">
        <v>58</v>
      </c>
      <c r="Q32" s="18">
        <f t="shared" si="1"/>
        <v>2</v>
      </c>
      <c r="R32" s="17" t="str">
        <f ca="1">'Auxiliar (2)'!L42</f>
        <v>MAGNO</v>
      </c>
      <c r="S32" s="104">
        <v>4</v>
      </c>
      <c r="T32" s="104">
        <v>4</v>
      </c>
      <c r="U32" s="104"/>
      <c r="V32" s="104"/>
      <c r="W32" s="104"/>
      <c r="X32" s="104"/>
      <c r="Y32" s="104"/>
      <c r="Z32" s="104"/>
      <c r="AA32" s="104"/>
      <c r="AB32" s="104"/>
      <c r="AC32" s="86"/>
      <c r="AD32" s="5"/>
    </row>
    <row r="33" spans="1:30" ht="24" customHeight="1" x14ac:dyDescent="0.3">
      <c r="A33" s="146"/>
      <c r="B33" s="95">
        <v>2</v>
      </c>
      <c r="C33" s="96" t="str">
        <f ca="1">'Auxiliar (2)'!L22</f>
        <v>WENDEL</v>
      </c>
      <c r="D33" s="97">
        <v>0</v>
      </c>
      <c r="E33" s="97"/>
      <c r="F33" s="97"/>
      <c r="G33" s="97"/>
      <c r="H33" s="97"/>
      <c r="I33" s="97"/>
      <c r="J33" s="97"/>
      <c r="K33" s="97"/>
      <c r="L33" s="97"/>
      <c r="M33" s="97"/>
      <c r="N33" s="23" t="str">
        <f ca="1">'Auxiliar (2)'!L3</f>
        <v>LUIZ CLÁUDIO</v>
      </c>
      <c r="O33" s="18">
        <f t="shared" si="0"/>
        <v>0</v>
      </c>
      <c r="P33" s="17" t="s">
        <v>58</v>
      </c>
      <c r="Q33" s="18">
        <f t="shared" si="1"/>
        <v>2</v>
      </c>
      <c r="R33" s="23" t="str">
        <f ca="1">'Auxiliar (2)'!L2</f>
        <v>ADOLPHO</v>
      </c>
      <c r="S33" s="98">
        <v>19</v>
      </c>
      <c r="T33" s="98">
        <v>6</v>
      </c>
      <c r="U33" s="98"/>
      <c r="V33" s="98"/>
      <c r="W33" s="98"/>
      <c r="X33" s="98"/>
      <c r="Y33" s="98"/>
      <c r="Z33" s="98"/>
      <c r="AA33" s="98" t="s">
        <v>59</v>
      </c>
      <c r="AB33" s="98" t="s">
        <v>59</v>
      </c>
      <c r="AC33" s="86"/>
      <c r="AD33" s="5"/>
    </row>
    <row r="34" spans="1:30" ht="24" customHeight="1" x14ac:dyDescent="0.3">
      <c r="A34" s="146"/>
      <c r="B34" s="95">
        <v>3</v>
      </c>
      <c r="C34" s="96" t="str">
        <f ca="1">'Auxiliar (2)'!L19</f>
        <v>TARCÍZIO</v>
      </c>
      <c r="D34" s="97">
        <v>0</v>
      </c>
      <c r="E34" s="97"/>
      <c r="F34" s="97"/>
      <c r="G34" s="97"/>
      <c r="H34" s="97"/>
      <c r="I34" s="97"/>
      <c r="J34" s="97"/>
      <c r="K34" s="97"/>
      <c r="L34" s="97"/>
      <c r="M34" s="97"/>
      <c r="N34" s="23" t="str">
        <f ca="1">'Auxiliar (2)'!L8</f>
        <v>MARQUINHO</v>
      </c>
      <c r="O34" s="18">
        <f t="shared" si="0"/>
        <v>0</v>
      </c>
      <c r="P34" s="17" t="s">
        <v>58</v>
      </c>
      <c r="Q34" s="18">
        <f t="shared" si="1"/>
        <v>5</v>
      </c>
      <c r="R34" s="23" t="str">
        <f ca="1">'Auxiliar (2)'!L6</f>
        <v>LORIVAL</v>
      </c>
      <c r="S34" s="98">
        <v>8</v>
      </c>
      <c r="T34" s="98">
        <v>8</v>
      </c>
      <c r="U34" s="98">
        <v>8</v>
      </c>
      <c r="V34" s="98">
        <v>10</v>
      </c>
      <c r="W34" s="98">
        <v>10</v>
      </c>
      <c r="X34" s="98"/>
      <c r="Y34" s="98"/>
      <c r="Z34" s="98"/>
      <c r="AA34" s="98"/>
      <c r="AB34" s="98"/>
      <c r="AC34" s="86"/>
      <c r="AD34" s="5"/>
    </row>
    <row r="35" spans="1:30" ht="24" customHeight="1" x14ac:dyDescent="0.3">
      <c r="A35" s="146"/>
      <c r="B35" s="95">
        <v>4</v>
      </c>
      <c r="C35" s="96" t="str">
        <f ca="1">'Auxiliar (2)'!L16</f>
        <v>ALAN</v>
      </c>
      <c r="D35" s="97">
        <v>0</v>
      </c>
      <c r="E35" s="97"/>
      <c r="F35" s="97"/>
      <c r="G35" s="97"/>
      <c r="H35" s="97"/>
      <c r="I35" s="97"/>
      <c r="J35" s="97"/>
      <c r="K35" s="97"/>
      <c r="L35" s="97"/>
      <c r="M35" s="97"/>
      <c r="N35" s="23" t="str">
        <f ca="1">'Auxiliar (2)'!L11</f>
        <v>M. FERREIRA</v>
      </c>
      <c r="O35" s="18">
        <f t="shared" si="0"/>
        <v>0</v>
      </c>
      <c r="P35" s="17" t="s">
        <v>58</v>
      </c>
      <c r="Q35" s="18">
        <f t="shared" si="1"/>
        <v>2</v>
      </c>
      <c r="R35" s="23" t="str">
        <f ca="1">'Auxiliar (2)'!L10</f>
        <v>ELINTO</v>
      </c>
      <c r="S35" s="98">
        <v>9</v>
      </c>
      <c r="T35" s="98">
        <v>8</v>
      </c>
      <c r="U35" s="98"/>
      <c r="V35" s="98"/>
      <c r="W35" s="98"/>
      <c r="X35" s="98"/>
      <c r="Y35" s="98"/>
      <c r="Z35" s="98"/>
      <c r="AA35" s="98"/>
      <c r="AB35" s="98" t="s">
        <v>59</v>
      </c>
      <c r="AC35" s="86"/>
      <c r="AD35" s="5"/>
    </row>
    <row r="36" spans="1:30" ht="24" customHeight="1" x14ac:dyDescent="0.3">
      <c r="A36" s="146"/>
      <c r="B36" s="95">
        <v>5</v>
      </c>
      <c r="C36" s="96" t="str">
        <f ca="1">'Auxiliar (2)'!L12</f>
        <v>M. SILVA</v>
      </c>
      <c r="D36" s="97">
        <v>5</v>
      </c>
      <c r="E36" s="97">
        <v>6</v>
      </c>
      <c r="F36" s="97"/>
      <c r="G36" s="97"/>
      <c r="H36" s="97"/>
      <c r="I36" s="97"/>
      <c r="J36" s="97"/>
      <c r="K36" s="97"/>
      <c r="L36" s="97"/>
      <c r="M36" s="97" t="s">
        <v>59</v>
      </c>
      <c r="N36" s="23" t="str">
        <f ca="1">'Auxiliar (2)'!L15</f>
        <v>C. HENRIQUE</v>
      </c>
      <c r="O36" s="18">
        <f t="shared" si="0"/>
        <v>2</v>
      </c>
      <c r="P36" s="17" t="s">
        <v>58</v>
      </c>
      <c r="Q36" s="18">
        <f t="shared" si="1"/>
        <v>1</v>
      </c>
      <c r="R36" s="23" t="str">
        <f ca="1">'Auxiliar (2)'!L14</f>
        <v>MARCUS</v>
      </c>
      <c r="S36" s="98">
        <v>10</v>
      </c>
      <c r="T36" s="98"/>
      <c r="U36" s="98"/>
      <c r="V36" s="98"/>
      <c r="W36" s="98"/>
      <c r="X36" s="98"/>
      <c r="Y36" s="98"/>
      <c r="Z36" s="98"/>
      <c r="AA36" s="98"/>
      <c r="AB36" s="98"/>
      <c r="AC36" s="86"/>
      <c r="AD36" s="5"/>
    </row>
    <row r="37" spans="1:30" ht="24" customHeight="1" x14ac:dyDescent="0.3">
      <c r="A37" s="146"/>
      <c r="B37" s="95">
        <v>6</v>
      </c>
      <c r="C37" s="96" t="str">
        <f ca="1">'Auxiliar (2)'!L7</f>
        <v>DUGUET</v>
      </c>
      <c r="D37" s="97">
        <v>0</v>
      </c>
      <c r="E37" s="97"/>
      <c r="F37" s="97"/>
      <c r="G37" s="97"/>
      <c r="H37" s="97"/>
      <c r="I37" s="97"/>
      <c r="J37" s="97"/>
      <c r="K37" s="97"/>
      <c r="L37" s="97"/>
      <c r="M37" s="97"/>
      <c r="N37" s="23" t="str">
        <f ca="1">'Auxiliar (2)'!L20</f>
        <v>CARUSO</v>
      </c>
      <c r="O37" s="18">
        <f t="shared" si="0"/>
        <v>0</v>
      </c>
      <c r="P37" s="17" t="s">
        <v>58</v>
      </c>
      <c r="Q37" s="18">
        <f t="shared" si="1"/>
        <v>1</v>
      </c>
      <c r="R37" s="23" t="str">
        <f ca="1">'Auxiliar (2)'!L18</f>
        <v>JULIANO</v>
      </c>
      <c r="S37" s="98">
        <v>11</v>
      </c>
      <c r="T37" s="98"/>
      <c r="U37" s="98"/>
      <c r="V37" s="98"/>
      <c r="W37" s="98"/>
      <c r="X37" s="98"/>
      <c r="Y37" s="98"/>
      <c r="Z37" s="98"/>
      <c r="AA37" s="98"/>
      <c r="AB37" s="98"/>
      <c r="AC37" s="86"/>
      <c r="AD37" s="5"/>
    </row>
    <row r="38" spans="1:30" ht="24" customHeight="1" x14ac:dyDescent="0.3">
      <c r="A38" s="146"/>
      <c r="B38" s="95">
        <v>7</v>
      </c>
      <c r="C38" s="96" t="str">
        <f ca="1">'Auxiliar (2)'!L31</f>
        <v>LUIZ GOMES</v>
      </c>
      <c r="D38" s="97">
        <v>4</v>
      </c>
      <c r="E38" s="97"/>
      <c r="F38" s="97"/>
      <c r="G38" s="97"/>
      <c r="H38" s="97"/>
      <c r="I38" s="97"/>
      <c r="J38" s="97"/>
      <c r="K38" s="97"/>
      <c r="L38" s="97"/>
      <c r="M38" s="97"/>
      <c r="N38" s="23" t="str">
        <f ca="1">'Auxiliar (2)'!L27</f>
        <v>PIMENTEL</v>
      </c>
      <c r="O38" s="18">
        <f t="shared" si="0"/>
        <v>1</v>
      </c>
      <c r="P38" s="17" t="s">
        <v>58</v>
      </c>
      <c r="Q38" s="18">
        <f t="shared" si="1"/>
        <v>0</v>
      </c>
      <c r="R38" s="23" t="str">
        <f ca="1">'Auxiliar (2)'!L26</f>
        <v>RAFAEL PENA</v>
      </c>
      <c r="S38" s="98">
        <v>0</v>
      </c>
      <c r="T38" s="98"/>
      <c r="U38" s="98"/>
      <c r="V38" s="98"/>
      <c r="W38" s="98"/>
      <c r="X38" s="98"/>
      <c r="Y38" s="98"/>
      <c r="Z38" s="98"/>
      <c r="AA38" s="98"/>
      <c r="AB38" s="98"/>
      <c r="AC38" s="86"/>
      <c r="AD38" s="5"/>
    </row>
    <row r="39" spans="1:30" ht="24" customHeight="1" x14ac:dyDescent="0.3">
      <c r="A39" s="146"/>
      <c r="B39" s="95">
        <v>8</v>
      </c>
      <c r="C39" s="96" t="str">
        <f ca="1">'Auxiliar (2)'!L4</f>
        <v>ANDRÉ</v>
      </c>
      <c r="D39" s="97">
        <v>0</v>
      </c>
      <c r="E39" s="97"/>
      <c r="F39" s="97"/>
      <c r="G39" s="97"/>
      <c r="H39" s="97"/>
      <c r="I39" s="97"/>
      <c r="J39" s="97"/>
      <c r="K39" s="97"/>
      <c r="L39" s="97"/>
      <c r="M39" s="97"/>
      <c r="N39" s="23" t="str">
        <f ca="1">'Auxiliar (2)'!L23</f>
        <v>M. PORTO</v>
      </c>
      <c r="O39" s="18">
        <f t="shared" si="0"/>
        <v>0</v>
      </c>
      <c r="P39" s="17" t="s">
        <v>58</v>
      </c>
      <c r="Q39" s="18">
        <f t="shared" si="1"/>
        <v>2</v>
      </c>
      <c r="R39" s="23" t="str">
        <f ca="1">'Auxiliar (2)'!L24</f>
        <v>BETO</v>
      </c>
      <c r="S39" s="98">
        <v>11</v>
      </c>
      <c r="T39" s="98">
        <v>7</v>
      </c>
      <c r="U39" s="98"/>
      <c r="V39" s="98"/>
      <c r="W39" s="98"/>
      <c r="X39" s="98"/>
      <c r="Y39" s="98"/>
      <c r="Z39" s="98"/>
      <c r="AA39" s="98"/>
      <c r="AB39" s="98"/>
      <c r="AC39" s="86"/>
      <c r="AD39" s="5"/>
    </row>
    <row r="40" spans="1:30" ht="24" customHeight="1" x14ac:dyDescent="0.3">
      <c r="A40" s="146"/>
      <c r="B40" s="95">
        <v>9</v>
      </c>
      <c r="C40" s="96" t="str">
        <f ca="1">'Auxiliar (2)'!L35</f>
        <v>JEAN</v>
      </c>
      <c r="D40" s="97">
        <v>0</v>
      </c>
      <c r="E40" s="97"/>
      <c r="F40" s="97"/>
      <c r="G40" s="97"/>
      <c r="H40" s="97"/>
      <c r="I40" s="97"/>
      <c r="J40" s="97"/>
      <c r="K40" s="97"/>
      <c r="L40" s="97"/>
      <c r="M40" s="97"/>
      <c r="N40" s="23" t="str">
        <f ca="1">'Auxiliar (2)'!L32</f>
        <v>ROBERTO</v>
      </c>
      <c r="O40" s="18">
        <f t="shared" si="0"/>
        <v>0</v>
      </c>
      <c r="P40" s="17" t="s">
        <v>58</v>
      </c>
      <c r="Q40" s="18">
        <f t="shared" si="1"/>
        <v>3</v>
      </c>
      <c r="R40" s="23" t="str">
        <f ca="1">'Auxiliar (2)'!L30</f>
        <v>TONINHO</v>
      </c>
      <c r="S40" s="98">
        <v>14</v>
      </c>
      <c r="T40" s="98">
        <v>8</v>
      </c>
      <c r="U40" s="98">
        <v>8</v>
      </c>
      <c r="V40" s="98"/>
      <c r="W40" s="98"/>
      <c r="X40" s="98"/>
      <c r="Y40" s="98"/>
      <c r="Z40" s="98"/>
      <c r="AA40" s="98"/>
      <c r="AB40" s="98"/>
      <c r="AC40" s="86"/>
      <c r="AD40" s="5"/>
    </row>
    <row r="41" spans="1:30" ht="24" customHeight="1" x14ac:dyDescent="0.3">
      <c r="A41" s="146"/>
      <c r="B41" s="95">
        <v>10</v>
      </c>
      <c r="C41" s="96" t="str">
        <f ca="1">'Auxiliar (2)'!L39</f>
        <v>FARNEZE</v>
      </c>
      <c r="D41" s="97">
        <v>0</v>
      </c>
      <c r="E41" s="97"/>
      <c r="F41" s="97"/>
      <c r="G41" s="97"/>
      <c r="H41" s="97"/>
      <c r="I41" s="97"/>
      <c r="J41" s="97"/>
      <c r="K41" s="97"/>
      <c r="L41" s="97"/>
      <c r="M41" s="97"/>
      <c r="N41" s="23" t="str">
        <f ca="1">'Auxiliar (2)'!L34</f>
        <v>ZÉ RICARDO</v>
      </c>
      <c r="O41" s="18">
        <f t="shared" si="0"/>
        <v>0</v>
      </c>
      <c r="P41" s="17" t="s">
        <v>58</v>
      </c>
      <c r="Q41" s="18">
        <f t="shared" si="1"/>
        <v>0</v>
      </c>
      <c r="R41" s="23" t="str">
        <f ca="1">'Auxiliar (2)'!L36</f>
        <v>M. VASQUES</v>
      </c>
      <c r="S41" s="98">
        <v>0</v>
      </c>
      <c r="T41" s="98"/>
      <c r="U41" s="98"/>
      <c r="V41" s="98"/>
      <c r="W41" s="98"/>
      <c r="X41" s="98"/>
      <c r="Y41" s="98"/>
      <c r="Z41" s="98"/>
      <c r="AA41" s="98"/>
      <c r="AB41" s="98"/>
      <c r="AC41" s="86"/>
      <c r="AD41" s="5"/>
    </row>
    <row r="42" spans="1:30" ht="24" customHeight="1" x14ac:dyDescent="0.3">
      <c r="A42" s="146"/>
      <c r="B42" s="95">
        <v>11</v>
      </c>
      <c r="C42" s="96" t="str">
        <f ca="1">'Auxiliar (2)'!L44</f>
        <v>PAULÃO</v>
      </c>
      <c r="D42" s="97">
        <v>9</v>
      </c>
      <c r="E42" s="97">
        <v>10</v>
      </c>
      <c r="F42" s="97"/>
      <c r="G42" s="97"/>
      <c r="H42" s="97"/>
      <c r="I42" s="97"/>
      <c r="J42" s="97"/>
      <c r="K42" s="97"/>
      <c r="L42" s="97"/>
      <c r="M42" s="97"/>
      <c r="N42" s="23" t="str">
        <f ca="1">'Auxiliar (2)'!L47</f>
        <v>THIAGO</v>
      </c>
      <c r="O42" s="18">
        <f t="shared" si="0"/>
        <v>2</v>
      </c>
      <c r="P42" s="17" t="s">
        <v>58</v>
      </c>
      <c r="Q42" s="18">
        <f t="shared" si="1"/>
        <v>2</v>
      </c>
      <c r="R42" s="23" t="str">
        <f ca="1">'Auxiliar (2)'!L46</f>
        <v>JUNIOR</v>
      </c>
      <c r="S42" s="98">
        <v>2</v>
      </c>
      <c r="T42" s="98">
        <v>2</v>
      </c>
      <c r="U42" s="98"/>
      <c r="V42" s="98"/>
      <c r="W42" s="98"/>
      <c r="X42" s="98"/>
      <c r="Y42" s="98"/>
      <c r="Z42" s="98"/>
      <c r="AA42" s="98"/>
      <c r="AB42" s="98"/>
      <c r="AC42" s="86"/>
      <c r="AD42" s="5"/>
    </row>
    <row r="43" spans="1:30" ht="24" customHeight="1" x14ac:dyDescent="0.3">
      <c r="A43" s="147"/>
      <c r="B43" s="99">
        <v>12</v>
      </c>
      <c r="C43" s="100" t="str">
        <f ca="1">'Auxiliar (2)'!L48</f>
        <v>MOTTA</v>
      </c>
      <c r="D43" s="101">
        <v>3</v>
      </c>
      <c r="E43" s="101"/>
      <c r="F43" s="101"/>
      <c r="G43" s="101"/>
      <c r="H43" s="101"/>
      <c r="I43" s="101"/>
      <c r="J43" s="101"/>
      <c r="K43" s="101"/>
      <c r="L43" s="101"/>
      <c r="M43" s="101"/>
      <c r="N43" s="35" t="str">
        <f ca="1">'Auxiliar (2)'!L40</f>
        <v>PAULO CÉSAR</v>
      </c>
      <c r="O43" s="36">
        <f t="shared" si="0"/>
        <v>1</v>
      </c>
      <c r="P43" s="35" t="s">
        <v>58</v>
      </c>
      <c r="Q43" s="36">
        <f t="shared" si="1"/>
        <v>0</v>
      </c>
      <c r="R43" s="35" t="str">
        <f ca="1">'Auxiliar (2)'!L38</f>
        <v>ALBERTO</v>
      </c>
      <c r="S43" s="102">
        <v>0</v>
      </c>
      <c r="T43" s="102"/>
      <c r="U43" s="102"/>
      <c r="V43" s="102"/>
      <c r="W43" s="102"/>
      <c r="X43" s="102"/>
      <c r="Y43" s="102"/>
      <c r="Z43" s="102"/>
      <c r="AA43" s="102"/>
      <c r="AB43" s="102"/>
      <c r="AC43" s="86"/>
      <c r="AD43" s="5"/>
    </row>
    <row r="44" spans="1:30" ht="18" customHeight="1" x14ac:dyDescent="0.3">
      <c r="A44" s="107"/>
      <c r="B44" s="107"/>
      <c r="C44" s="107"/>
      <c r="D44" s="108"/>
      <c r="E44" s="108"/>
      <c r="F44" s="108"/>
      <c r="G44" s="108"/>
      <c r="H44" s="108"/>
      <c r="I44" s="108"/>
      <c r="J44" s="108"/>
      <c r="K44" s="108"/>
      <c r="L44" s="108"/>
      <c r="M44" s="108"/>
      <c r="N44" s="74"/>
      <c r="O44" s="5"/>
      <c r="P44" s="5"/>
      <c r="Q44" s="5"/>
      <c r="R44" s="74"/>
      <c r="S44" s="109"/>
      <c r="T44" s="109"/>
      <c r="U44" s="109"/>
      <c r="V44" s="109"/>
      <c r="W44" s="109"/>
      <c r="X44" s="109"/>
      <c r="Y44" s="109"/>
      <c r="Z44" s="109"/>
      <c r="AA44" s="109"/>
      <c r="AB44" s="109"/>
      <c r="AC44" s="86"/>
      <c r="AD44" s="5"/>
    </row>
    <row r="45" spans="1:30" ht="12" customHeight="1" x14ac:dyDescent="0.3">
      <c r="A45" s="182" t="s">
        <v>88</v>
      </c>
      <c r="B45" s="157"/>
      <c r="C45" s="157"/>
      <c r="D45" s="157"/>
      <c r="E45" s="157"/>
      <c r="F45" s="157"/>
      <c r="G45" s="157"/>
      <c r="H45" s="157"/>
      <c r="I45" s="157"/>
      <c r="J45" s="157"/>
      <c r="K45" s="157"/>
      <c r="L45" s="157"/>
      <c r="M45" s="157"/>
      <c r="N45" s="157"/>
      <c r="O45" s="157"/>
      <c r="P45" s="157"/>
      <c r="Q45" s="157"/>
      <c r="R45" s="157"/>
      <c r="S45" s="157"/>
      <c r="T45" s="157"/>
      <c r="U45" s="157"/>
      <c r="V45" s="157"/>
      <c r="W45" s="157"/>
      <c r="X45" s="157"/>
      <c r="Y45" s="157"/>
      <c r="Z45" s="157"/>
      <c r="AA45" s="157"/>
      <c r="AB45" s="158"/>
      <c r="AC45" s="86"/>
      <c r="AD45" s="5"/>
    </row>
    <row r="46" spans="1:30" ht="18" customHeight="1" x14ac:dyDescent="0.3">
      <c r="A46" s="107"/>
      <c r="B46" s="107"/>
      <c r="C46" s="107"/>
      <c r="D46" s="108"/>
      <c r="E46" s="108"/>
      <c r="F46" s="108"/>
      <c r="G46" s="108"/>
      <c r="H46" s="108"/>
      <c r="I46" s="108"/>
      <c r="J46" s="108"/>
      <c r="K46" s="108"/>
      <c r="L46" s="108"/>
      <c r="M46" s="108"/>
      <c r="N46" s="74"/>
      <c r="O46" s="5"/>
      <c r="P46" s="5"/>
      <c r="Q46" s="5"/>
      <c r="R46" s="74"/>
      <c r="S46" s="109"/>
      <c r="T46" s="109"/>
      <c r="U46" s="109"/>
      <c r="V46" s="109"/>
      <c r="W46" s="109"/>
      <c r="X46" s="109"/>
      <c r="Y46" s="109"/>
      <c r="Z46" s="109"/>
      <c r="AA46" s="109"/>
      <c r="AB46" s="109"/>
      <c r="AC46" s="86"/>
      <c r="AD46" s="5"/>
    </row>
    <row r="47" spans="1:30" ht="24" customHeight="1" x14ac:dyDescent="0.3">
      <c r="A47" s="188">
        <v>0.5</v>
      </c>
      <c r="B47" s="110">
        <v>1</v>
      </c>
      <c r="C47" s="111" t="s">
        <v>42</v>
      </c>
      <c r="D47" s="97">
        <v>10</v>
      </c>
      <c r="E47" s="97">
        <v>8</v>
      </c>
      <c r="F47" s="97"/>
      <c r="G47" s="97"/>
      <c r="H47" s="97"/>
      <c r="I47" s="97"/>
      <c r="J47" s="97"/>
      <c r="K47" s="97"/>
      <c r="L47" s="97" t="s">
        <v>59</v>
      </c>
      <c r="M47" s="97" t="s">
        <v>59</v>
      </c>
      <c r="N47" s="23" t="s">
        <v>24</v>
      </c>
      <c r="O47" s="24">
        <f t="shared" ref="O47:O54" si="2">IF(D47="","",IF(D47=0,0,COUNT(D47:M47)))</f>
        <v>2</v>
      </c>
      <c r="P47" s="23" t="s">
        <v>58</v>
      </c>
      <c r="Q47" s="18">
        <f t="shared" ref="Q47:Q54" si="3">IF(S47="","",IF(S47=0,0,COUNT(S47:AB47)))</f>
        <v>1</v>
      </c>
      <c r="R47" s="23" t="s">
        <v>20</v>
      </c>
      <c r="S47" s="98">
        <v>11</v>
      </c>
      <c r="T47" s="98"/>
      <c r="U47" s="98"/>
      <c r="V47" s="98"/>
      <c r="W47" s="98"/>
      <c r="X47" s="98"/>
      <c r="Y47" s="98"/>
      <c r="Z47" s="98"/>
      <c r="AA47" s="98" t="s">
        <v>59</v>
      </c>
      <c r="AB47" s="98" t="s">
        <v>59</v>
      </c>
      <c r="AC47" s="86"/>
      <c r="AD47" s="5"/>
    </row>
    <row r="48" spans="1:30" ht="24" customHeight="1" x14ac:dyDescent="0.3">
      <c r="A48" s="146"/>
      <c r="B48" s="110">
        <v>2</v>
      </c>
      <c r="C48" s="111" t="s">
        <v>17</v>
      </c>
      <c r="D48" s="97">
        <v>11</v>
      </c>
      <c r="E48" s="97">
        <v>2</v>
      </c>
      <c r="F48" s="97">
        <v>2</v>
      </c>
      <c r="G48" s="97"/>
      <c r="H48" s="97"/>
      <c r="I48" s="97"/>
      <c r="J48" s="97"/>
      <c r="K48" s="97"/>
      <c r="L48" s="97"/>
      <c r="M48" s="97"/>
      <c r="N48" s="23" t="s">
        <v>37</v>
      </c>
      <c r="O48" s="24">
        <f t="shared" si="2"/>
        <v>3</v>
      </c>
      <c r="P48" s="23" t="s">
        <v>58</v>
      </c>
      <c r="Q48" s="18">
        <f t="shared" si="3"/>
        <v>3</v>
      </c>
      <c r="R48" s="23" t="s">
        <v>30</v>
      </c>
      <c r="S48" s="98">
        <v>10</v>
      </c>
      <c r="T48" s="98">
        <v>10</v>
      </c>
      <c r="U48" s="98">
        <v>10</v>
      </c>
      <c r="V48" s="98"/>
      <c r="W48" s="98"/>
      <c r="X48" s="98"/>
      <c r="Y48" s="98"/>
      <c r="Z48" s="98"/>
      <c r="AA48" s="98"/>
      <c r="AB48" s="98" t="s">
        <v>59</v>
      </c>
      <c r="AC48" s="86"/>
      <c r="AD48" s="5"/>
    </row>
    <row r="49" spans="1:30" ht="24" customHeight="1" x14ac:dyDescent="0.3">
      <c r="A49" s="146"/>
      <c r="B49" s="110">
        <v>3</v>
      </c>
      <c r="C49" s="111" t="s">
        <v>31</v>
      </c>
      <c r="D49" s="97">
        <v>0</v>
      </c>
      <c r="E49" s="97"/>
      <c r="F49" s="97"/>
      <c r="G49" s="97"/>
      <c r="H49" s="97"/>
      <c r="I49" s="97"/>
      <c r="J49" s="97"/>
      <c r="K49" s="97"/>
      <c r="L49" s="97"/>
      <c r="M49" s="97"/>
      <c r="N49" s="23" t="s">
        <v>32</v>
      </c>
      <c r="O49" s="24">
        <f t="shared" si="2"/>
        <v>0</v>
      </c>
      <c r="P49" s="23" t="s">
        <v>58</v>
      </c>
      <c r="Q49" s="18">
        <f t="shared" si="3"/>
        <v>3</v>
      </c>
      <c r="R49" s="23" t="s">
        <v>13</v>
      </c>
      <c r="S49" s="98">
        <v>8</v>
      </c>
      <c r="T49" s="98">
        <v>9</v>
      </c>
      <c r="U49" s="98">
        <v>9</v>
      </c>
      <c r="V49" s="98"/>
      <c r="W49" s="98"/>
      <c r="X49" s="98"/>
      <c r="Y49" s="98"/>
      <c r="Z49" s="98"/>
      <c r="AA49" s="98"/>
      <c r="AB49" s="98"/>
      <c r="AC49" s="86"/>
      <c r="AD49" s="5"/>
    </row>
    <row r="50" spans="1:30" ht="24" customHeight="1" x14ac:dyDescent="0.3">
      <c r="A50" s="146"/>
      <c r="B50" s="110">
        <v>4</v>
      </c>
      <c r="C50" s="111" t="s">
        <v>89</v>
      </c>
      <c r="D50" s="97">
        <v>6</v>
      </c>
      <c r="E50" s="97"/>
      <c r="F50" s="97"/>
      <c r="G50" s="97"/>
      <c r="H50" s="97"/>
      <c r="I50" s="97"/>
      <c r="J50" s="97"/>
      <c r="K50" s="97"/>
      <c r="L50" s="97"/>
      <c r="M50" s="97"/>
      <c r="N50" s="23" t="s">
        <v>26</v>
      </c>
      <c r="O50" s="24">
        <f t="shared" si="2"/>
        <v>1</v>
      </c>
      <c r="P50" s="23" t="s">
        <v>58</v>
      </c>
      <c r="Q50" s="18">
        <f t="shared" si="3"/>
        <v>3</v>
      </c>
      <c r="R50" s="23" t="s">
        <v>41</v>
      </c>
      <c r="S50" s="98">
        <v>10</v>
      </c>
      <c r="T50" s="98">
        <v>10</v>
      </c>
      <c r="U50" s="98">
        <v>9</v>
      </c>
      <c r="V50" s="98"/>
      <c r="W50" s="98"/>
      <c r="X50" s="98"/>
      <c r="Y50" s="98"/>
      <c r="Z50" s="98"/>
      <c r="AA50" s="98"/>
      <c r="AB50" s="98"/>
      <c r="AC50" s="86"/>
      <c r="AD50" s="5"/>
    </row>
    <row r="51" spans="1:30" ht="24" customHeight="1" x14ac:dyDescent="0.3">
      <c r="A51" s="146"/>
      <c r="B51" s="110">
        <v>5</v>
      </c>
      <c r="C51" s="111" t="s">
        <v>29</v>
      </c>
      <c r="D51" s="97">
        <v>4</v>
      </c>
      <c r="E51" s="97">
        <v>6</v>
      </c>
      <c r="F51" s="97">
        <v>9</v>
      </c>
      <c r="G51" s="97"/>
      <c r="H51" s="97"/>
      <c r="I51" s="97"/>
      <c r="J51" s="97"/>
      <c r="K51" s="97"/>
      <c r="L51" s="97"/>
      <c r="M51" s="97"/>
      <c r="N51" s="23" t="s">
        <v>46</v>
      </c>
      <c r="O51" s="24">
        <f t="shared" si="2"/>
        <v>3</v>
      </c>
      <c r="P51" s="23" t="s">
        <v>58</v>
      </c>
      <c r="Q51" s="18">
        <f t="shared" si="3"/>
        <v>2</v>
      </c>
      <c r="R51" s="23" t="s">
        <v>38</v>
      </c>
      <c r="S51" s="98">
        <v>8</v>
      </c>
      <c r="T51" s="98">
        <v>15</v>
      </c>
      <c r="U51" s="98"/>
      <c r="V51" s="98"/>
      <c r="W51" s="98"/>
      <c r="X51" s="98"/>
      <c r="Y51" s="98"/>
      <c r="Z51" s="98"/>
      <c r="AA51" s="98"/>
      <c r="AB51" s="98"/>
      <c r="AC51" s="86"/>
      <c r="AD51" s="5"/>
    </row>
    <row r="52" spans="1:30" ht="24" customHeight="1" x14ac:dyDescent="0.3">
      <c r="A52" s="146"/>
      <c r="B52" s="110">
        <v>6</v>
      </c>
      <c r="C52" s="111" t="s">
        <v>21</v>
      </c>
      <c r="D52" s="97">
        <v>0</v>
      </c>
      <c r="E52" s="97"/>
      <c r="F52" s="97"/>
      <c r="G52" s="97"/>
      <c r="H52" s="97"/>
      <c r="I52" s="97"/>
      <c r="J52" s="97"/>
      <c r="K52" s="97"/>
      <c r="L52" s="97"/>
      <c r="M52" s="97"/>
      <c r="N52" s="23" t="s">
        <v>39</v>
      </c>
      <c r="O52" s="24">
        <f t="shared" si="2"/>
        <v>0</v>
      </c>
      <c r="P52" s="23" t="s">
        <v>58</v>
      </c>
      <c r="Q52" s="18">
        <f t="shared" si="3"/>
        <v>0</v>
      </c>
      <c r="R52" s="23" t="s">
        <v>28</v>
      </c>
      <c r="S52" s="98">
        <v>0</v>
      </c>
      <c r="T52" s="98"/>
      <c r="U52" s="98"/>
      <c r="V52" s="98"/>
      <c r="W52" s="98"/>
      <c r="X52" s="98"/>
      <c r="Y52" s="98"/>
      <c r="Z52" s="98"/>
      <c r="AA52" s="98"/>
      <c r="AB52" s="98"/>
      <c r="AC52" s="86"/>
      <c r="AD52" s="5"/>
    </row>
    <row r="53" spans="1:30" ht="24" customHeight="1" x14ac:dyDescent="0.3">
      <c r="A53" s="146"/>
      <c r="B53" s="110">
        <v>7</v>
      </c>
      <c r="C53" s="111" t="s">
        <v>33</v>
      </c>
      <c r="D53" s="97">
        <v>0</v>
      </c>
      <c r="E53" s="97"/>
      <c r="F53" s="97"/>
      <c r="G53" s="97"/>
      <c r="H53" s="97"/>
      <c r="I53" s="97"/>
      <c r="J53" s="97"/>
      <c r="K53" s="97"/>
      <c r="L53" s="97"/>
      <c r="M53" s="97"/>
      <c r="N53" s="23" t="s">
        <v>14</v>
      </c>
      <c r="O53" s="24">
        <f t="shared" si="2"/>
        <v>0</v>
      </c>
      <c r="P53" s="23" t="s">
        <v>58</v>
      </c>
      <c r="Q53" s="18">
        <f t="shared" si="3"/>
        <v>0</v>
      </c>
      <c r="R53" s="23" t="s">
        <v>90</v>
      </c>
      <c r="S53" s="98">
        <v>0</v>
      </c>
      <c r="T53" s="98"/>
      <c r="U53" s="98"/>
      <c r="V53" s="98"/>
      <c r="W53" s="98"/>
      <c r="X53" s="98"/>
      <c r="Y53" s="98"/>
      <c r="Z53" s="98"/>
      <c r="AA53" s="98"/>
      <c r="AB53" s="98"/>
      <c r="AC53" s="86"/>
      <c r="AD53" s="5"/>
    </row>
    <row r="54" spans="1:30" ht="24" customHeight="1" x14ac:dyDescent="0.3">
      <c r="A54" s="181"/>
      <c r="B54" s="110">
        <v>8</v>
      </c>
      <c r="C54" s="111" t="s">
        <v>27</v>
      </c>
      <c r="D54" s="97">
        <v>8</v>
      </c>
      <c r="E54" s="97">
        <v>8</v>
      </c>
      <c r="F54" s="97"/>
      <c r="G54" s="97"/>
      <c r="H54" s="97"/>
      <c r="I54" s="97"/>
      <c r="J54" s="97"/>
      <c r="K54" s="97"/>
      <c r="L54" s="97"/>
      <c r="M54" s="97"/>
      <c r="N54" s="23" t="s">
        <v>19</v>
      </c>
      <c r="O54" s="24">
        <f t="shared" si="2"/>
        <v>2</v>
      </c>
      <c r="P54" s="23" t="s">
        <v>58</v>
      </c>
      <c r="Q54" s="18">
        <f t="shared" si="3"/>
        <v>0</v>
      </c>
      <c r="R54" s="23" t="s">
        <v>22</v>
      </c>
      <c r="S54" s="98">
        <v>0</v>
      </c>
      <c r="T54" s="98"/>
      <c r="U54" s="98"/>
      <c r="V54" s="98"/>
      <c r="W54" s="98"/>
      <c r="X54" s="98"/>
      <c r="Y54" s="98"/>
      <c r="Z54" s="98"/>
      <c r="AA54" s="98"/>
      <c r="AB54" s="98"/>
      <c r="AC54" s="86"/>
      <c r="AD54" s="5"/>
    </row>
    <row r="55" spans="1:30" ht="18" customHeight="1" x14ac:dyDescent="0.3">
      <c r="A55" s="107"/>
      <c r="B55" s="107"/>
      <c r="C55" s="107"/>
      <c r="D55" s="108"/>
      <c r="E55" s="108"/>
      <c r="F55" s="108"/>
      <c r="G55" s="108"/>
      <c r="H55" s="108"/>
      <c r="I55" s="108"/>
      <c r="J55" s="108"/>
      <c r="K55" s="108"/>
      <c r="L55" s="108"/>
      <c r="M55" s="108"/>
      <c r="N55" s="89"/>
      <c r="O55" s="112"/>
      <c r="P55" s="89"/>
      <c r="Q55" s="112"/>
      <c r="R55" s="89"/>
      <c r="S55" s="109"/>
      <c r="T55" s="109"/>
      <c r="U55" s="109"/>
      <c r="V55" s="109"/>
      <c r="W55" s="109"/>
      <c r="X55" s="109"/>
      <c r="Y55" s="109"/>
      <c r="Z55" s="109"/>
      <c r="AA55" s="109"/>
      <c r="AB55" s="109"/>
      <c r="AC55" s="86"/>
      <c r="AD55" s="5"/>
    </row>
    <row r="56" spans="1:30" ht="12" customHeight="1" x14ac:dyDescent="0.3">
      <c r="A56" s="187" t="s">
        <v>91</v>
      </c>
      <c r="B56" s="157"/>
      <c r="C56" s="157"/>
      <c r="D56" s="157"/>
      <c r="E56" s="157"/>
      <c r="F56" s="157"/>
      <c r="G56" s="157"/>
      <c r="H56" s="157"/>
      <c r="I56" s="157"/>
      <c r="J56" s="157"/>
      <c r="K56" s="157"/>
      <c r="L56" s="157"/>
      <c r="M56" s="157"/>
      <c r="N56" s="157"/>
      <c r="O56" s="157"/>
      <c r="P56" s="157"/>
      <c r="Q56" s="157"/>
      <c r="R56" s="157"/>
      <c r="S56" s="157"/>
      <c r="T56" s="157"/>
      <c r="U56" s="157"/>
      <c r="V56" s="157"/>
      <c r="W56" s="157"/>
      <c r="X56" s="157"/>
      <c r="Y56" s="157"/>
      <c r="Z56" s="157"/>
      <c r="AA56" s="157"/>
      <c r="AB56" s="158"/>
      <c r="AC56" s="86"/>
      <c r="AD56" s="5"/>
    </row>
    <row r="57" spans="1:30" ht="18" customHeight="1" x14ac:dyDescent="0.3">
      <c r="A57" s="107"/>
      <c r="B57" s="107"/>
      <c r="C57" s="107"/>
      <c r="D57" s="108"/>
      <c r="E57" s="108"/>
      <c r="F57" s="108"/>
      <c r="G57" s="108"/>
      <c r="H57" s="108"/>
      <c r="I57" s="108"/>
      <c r="J57" s="108"/>
      <c r="K57" s="108"/>
      <c r="L57" s="108"/>
      <c r="M57" s="108"/>
      <c r="N57" s="74"/>
      <c r="O57" s="5"/>
      <c r="P57" s="5"/>
      <c r="Q57" s="5"/>
      <c r="R57" s="74"/>
      <c r="S57" s="109"/>
      <c r="T57" s="109"/>
      <c r="U57" s="109"/>
      <c r="V57" s="109"/>
      <c r="W57" s="109"/>
      <c r="X57" s="109"/>
      <c r="Y57" s="109"/>
      <c r="Z57" s="109"/>
      <c r="AA57" s="109"/>
      <c r="AB57" s="109"/>
      <c r="AC57" s="86"/>
      <c r="AD57" s="5"/>
    </row>
    <row r="58" spans="1:30" ht="24" customHeight="1" x14ac:dyDescent="0.3">
      <c r="A58" s="189">
        <v>0.54166666666666663</v>
      </c>
      <c r="B58" s="110">
        <v>3</v>
      </c>
      <c r="C58" s="111" t="s">
        <v>26</v>
      </c>
      <c r="D58" s="97">
        <v>25</v>
      </c>
      <c r="E58" s="97"/>
      <c r="F58" s="97"/>
      <c r="G58" s="97"/>
      <c r="H58" s="97"/>
      <c r="I58" s="97"/>
      <c r="J58" s="97"/>
      <c r="K58" s="97"/>
      <c r="L58" s="97"/>
      <c r="M58" s="97"/>
      <c r="N58" s="23" t="s">
        <v>24</v>
      </c>
      <c r="O58" s="24">
        <f t="shared" ref="O58:O61" si="4">IF(D58="","",IF(D58=0,0,COUNT(D58:M58)))</f>
        <v>1</v>
      </c>
      <c r="P58" s="23" t="s">
        <v>58</v>
      </c>
      <c r="Q58" s="24">
        <f t="shared" ref="Q58:Q61" si="5">IF(S58="","",IF(S58=0,0,COUNT(S58:AB58)))</f>
        <v>1</v>
      </c>
      <c r="R58" s="23" t="s">
        <v>37</v>
      </c>
      <c r="S58" s="98">
        <v>22</v>
      </c>
      <c r="T58" s="98"/>
      <c r="U58" s="98"/>
      <c r="V58" s="98"/>
      <c r="W58" s="98"/>
      <c r="X58" s="98"/>
      <c r="Y58" s="98"/>
      <c r="Z58" s="98"/>
      <c r="AA58" s="98"/>
      <c r="AB58" s="98" t="s">
        <v>59</v>
      </c>
      <c r="AC58" s="86"/>
      <c r="AD58" s="5"/>
    </row>
    <row r="59" spans="1:30" ht="24" customHeight="1" x14ac:dyDescent="0.3">
      <c r="A59" s="146"/>
      <c r="B59" s="110">
        <v>1</v>
      </c>
      <c r="C59" s="111" t="s">
        <v>20</v>
      </c>
      <c r="D59" s="97">
        <v>2</v>
      </c>
      <c r="E59" s="97">
        <v>10</v>
      </c>
      <c r="F59" s="97">
        <v>7</v>
      </c>
      <c r="G59" s="97"/>
      <c r="H59" s="97"/>
      <c r="I59" s="97"/>
      <c r="J59" s="97"/>
      <c r="K59" s="97"/>
      <c r="L59" s="97" t="s">
        <v>59</v>
      </c>
      <c r="M59" s="97" t="s">
        <v>59</v>
      </c>
      <c r="N59" s="23" t="s">
        <v>41</v>
      </c>
      <c r="O59" s="24">
        <f t="shared" si="4"/>
        <v>3</v>
      </c>
      <c r="P59" s="23" t="s">
        <v>58</v>
      </c>
      <c r="Q59" s="24">
        <f t="shared" si="5"/>
        <v>2</v>
      </c>
      <c r="R59" s="23" t="s">
        <v>13</v>
      </c>
      <c r="S59" s="98">
        <v>10</v>
      </c>
      <c r="T59" s="98">
        <v>19</v>
      </c>
      <c r="U59" s="98"/>
      <c r="V59" s="98"/>
      <c r="W59" s="98"/>
      <c r="X59" s="98"/>
      <c r="Y59" s="98"/>
      <c r="Z59" s="98"/>
      <c r="AA59" s="98"/>
      <c r="AB59" s="98"/>
      <c r="AC59" s="86"/>
      <c r="AD59" s="5"/>
    </row>
    <row r="60" spans="1:30" ht="24" customHeight="1" x14ac:dyDescent="0.3">
      <c r="A60" s="146"/>
      <c r="B60" s="110">
        <v>4</v>
      </c>
      <c r="C60" s="111" t="s">
        <v>92</v>
      </c>
      <c r="D60" s="97">
        <v>15</v>
      </c>
      <c r="E60" s="97"/>
      <c r="F60" s="97"/>
      <c r="G60" s="97"/>
      <c r="H60" s="97"/>
      <c r="I60" s="97"/>
      <c r="J60" s="97"/>
      <c r="K60" s="97"/>
      <c r="L60" s="97"/>
      <c r="M60" s="97"/>
      <c r="N60" s="23" t="s">
        <v>46</v>
      </c>
      <c r="O60" s="24">
        <f t="shared" si="4"/>
        <v>1</v>
      </c>
      <c r="P60" s="23" t="s">
        <v>58</v>
      </c>
      <c r="Q60" s="24">
        <f t="shared" si="5"/>
        <v>1</v>
      </c>
      <c r="R60" s="23" t="s">
        <v>14</v>
      </c>
      <c r="S60" s="98">
        <v>9</v>
      </c>
      <c r="T60" s="98"/>
      <c r="U60" s="98"/>
      <c r="V60" s="98"/>
      <c r="W60" s="98"/>
      <c r="X60" s="98"/>
      <c r="Y60" s="98"/>
      <c r="Z60" s="98"/>
      <c r="AA60" s="98"/>
      <c r="AB60" s="98"/>
      <c r="AC60" s="86"/>
      <c r="AD60" s="5"/>
    </row>
    <row r="61" spans="1:30" ht="24" customHeight="1" x14ac:dyDescent="0.3">
      <c r="A61" s="181"/>
      <c r="B61" s="110">
        <v>2</v>
      </c>
      <c r="C61" s="111" t="s">
        <v>28</v>
      </c>
      <c r="D61" s="97">
        <v>10</v>
      </c>
      <c r="E61" s="97"/>
      <c r="F61" s="97"/>
      <c r="G61" s="97"/>
      <c r="H61" s="97"/>
      <c r="I61" s="97"/>
      <c r="J61" s="97"/>
      <c r="K61" s="97"/>
      <c r="L61" s="97"/>
      <c r="M61" s="97"/>
      <c r="N61" s="23" t="s">
        <v>19</v>
      </c>
      <c r="O61" s="24">
        <f t="shared" si="4"/>
        <v>1</v>
      </c>
      <c r="P61" s="23" t="s">
        <v>58</v>
      </c>
      <c r="Q61" s="24">
        <f t="shared" si="5"/>
        <v>3</v>
      </c>
      <c r="R61" s="23" t="s">
        <v>39</v>
      </c>
      <c r="S61" s="98">
        <v>9</v>
      </c>
      <c r="T61" s="98">
        <v>8</v>
      </c>
      <c r="U61" s="98">
        <v>5</v>
      </c>
      <c r="V61" s="98"/>
      <c r="W61" s="98"/>
      <c r="X61" s="98"/>
      <c r="Y61" s="98"/>
      <c r="Z61" s="98"/>
      <c r="AA61" s="98"/>
      <c r="AB61" s="98"/>
      <c r="AC61" s="86"/>
      <c r="AD61" s="5"/>
    </row>
    <row r="62" spans="1:30" ht="18" customHeight="1" x14ac:dyDescent="0.3">
      <c r="A62" s="107"/>
      <c r="B62" s="107"/>
      <c r="C62" s="107"/>
      <c r="D62" s="108"/>
      <c r="E62" s="108"/>
      <c r="F62" s="108"/>
      <c r="G62" s="108"/>
      <c r="H62" s="108"/>
      <c r="I62" s="108"/>
      <c r="J62" s="108"/>
      <c r="K62" s="108"/>
      <c r="L62" s="108"/>
      <c r="M62" s="108"/>
      <c r="N62" s="89"/>
      <c r="O62" s="112"/>
      <c r="P62" s="89"/>
      <c r="Q62" s="112"/>
      <c r="R62" s="89"/>
      <c r="S62" s="109"/>
      <c r="T62" s="109"/>
      <c r="U62" s="109"/>
      <c r="V62" s="109"/>
      <c r="W62" s="109"/>
      <c r="X62" s="109"/>
      <c r="Y62" s="109"/>
      <c r="Z62" s="109"/>
      <c r="AA62" s="109"/>
      <c r="AB62" s="109"/>
      <c r="AC62" s="86"/>
      <c r="AD62" s="5"/>
    </row>
    <row r="63" spans="1:30" ht="12" customHeight="1" x14ac:dyDescent="0.3">
      <c r="A63" s="183" t="s">
        <v>93</v>
      </c>
      <c r="B63" s="157"/>
      <c r="C63" s="157"/>
      <c r="D63" s="157"/>
      <c r="E63" s="157"/>
      <c r="F63" s="157"/>
      <c r="G63" s="157"/>
      <c r="H63" s="157"/>
      <c r="I63" s="157"/>
      <c r="J63" s="157"/>
      <c r="K63" s="157"/>
      <c r="L63" s="157"/>
      <c r="M63" s="157"/>
      <c r="N63" s="157"/>
      <c r="O63" s="157"/>
      <c r="P63" s="157"/>
      <c r="Q63" s="157"/>
      <c r="R63" s="157"/>
      <c r="S63" s="157"/>
      <c r="T63" s="157"/>
      <c r="U63" s="157"/>
      <c r="V63" s="157"/>
      <c r="W63" s="157"/>
      <c r="X63" s="157"/>
      <c r="Y63" s="157"/>
      <c r="Z63" s="157"/>
      <c r="AA63" s="157"/>
      <c r="AB63" s="158"/>
      <c r="AC63" s="86"/>
      <c r="AD63" s="5"/>
    </row>
    <row r="64" spans="1:30" ht="18" customHeight="1" x14ac:dyDescent="0.3">
      <c r="A64" s="107"/>
      <c r="B64" s="107"/>
      <c r="C64" s="107"/>
      <c r="D64" s="108"/>
      <c r="E64" s="108"/>
      <c r="F64" s="108"/>
      <c r="G64" s="108"/>
      <c r="H64" s="108"/>
      <c r="I64" s="108"/>
      <c r="J64" s="108"/>
      <c r="K64" s="108"/>
      <c r="L64" s="108"/>
      <c r="M64" s="108"/>
      <c r="N64" s="89"/>
      <c r="O64" s="112"/>
      <c r="P64" s="89"/>
      <c r="Q64" s="112"/>
      <c r="R64" s="89"/>
      <c r="S64" s="109"/>
      <c r="T64" s="109"/>
      <c r="U64" s="109"/>
      <c r="V64" s="109"/>
      <c r="W64" s="109"/>
      <c r="X64" s="109"/>
      <c r="Y64" s="109"/>
      <c r="Z64" s="109"/>
      <c r="AA64" s="109"/>
      <c r="AB64" s="109"/>
      <c r="AC64" s="86"/>
      <c r="AD64" s="5"/>
    </row>
    <row r="65" spans="1:30" ht="24" customHeight="1" x14ac:dyDescent="0.3">
      <c r="A65" s="180">
        <v>0.58333333333333337</v>
      </c>
      <c r="B65" s="110">
        <v>4</v>
      </c>
      <c r="C65" s="111" t="s">
        <v>13</v>
      </c>
      <c r="D65" s="97">
        <v>8</v>
      </c>
      <c r="E65" s="97">
        <v>8</v>
      </c>
      <c r="F65" s="97"/>
      <c r="G65" s="97"/>
      <c r="H65" s="97"/>
      <c r="I65" s="97"/>
      <c r="J65" s="97"/>
      <c r="K65" s="97"/>
      <c r="L65" s="97"/>
      <c r="M65" s="97"/>
      <c r="N65" s="23" t="s">
        <v>41</v>
      </c>
      <c r="O65" s="24">
        <f t="shared" ref="O65:O66" si="6">IF(D65="","",IF(D65=0,0,COUNT(D65:M65)))</f>
        <v>2</v>
      </c>
      <c r="P65" s="23" t="s">
        <v>58</v>
      </c>
      <c r="Q65" s="24">
        <f t="shared" ref="Q65:Q66" si="7">IF(S65="","",IF(S65=0,0,COUNT(S65:AB65)))</f>
        <v>1</v>
      </c>
      <c r="R65" s="23" t="s">
        <v>24</v>
      </c>
      <c r="S65" s="98">
        <v>5</v>
      </c>
      <c r="T65" s="98"/>
      <c r="U65" s="98"/>
      <c r="V65" s="98"/>
      <c r="W65" s="98"/>
      <c r="X65" s="98"/>
      <c r="Y65" s="98"/>
      <c r="Z65" s="98"/>
      <c r="AA65" s="98"/>
      <c r="AB65" s="98"/>
      <c r="AC65" s="86"/>
      <c r="AD65" s="5"/>
    </row>
    <row r="66" spans="1:30" ht="24" customHeight="1" x14ac:dyDescent="0.3">
      <c r="A66" s="181"/>
      <c r="B66" s="110">
        <v>1</v>
      </c>
      <c r="C66" s="111" t="s">
        <v>19</v>
      </c>
      <c r="D66" s="97">
        <v>0</v>
      </c>
      <c r="E66" s="97"/>
      <c r="F66" s="97"/>
      <c r="G66" s="97"/>
      <c r="H66" s="97"/>
      <c r="I66" s="97"/>
      <c r="J66" s="97"/>
      <c r="K66" s="97"/>
      <c r="L66" s="97"/>
      <c r="M66" s="97"/>
      <c r="N66" s="23" t="s">
        <v>46</v>
      </c>
      <c r="O66" s="24">
        <f t="shared" si="6"/>
        <v>0</v>
      </c>
      <c r="P66" s="23" t="s">
        <v>58</v>
      </c>
      <c r="Q66" s="24">
        <f t="shared" si="7"/>
        <v>0</v>
      </c>
      <c r="R66" s="23" t="s">
        <v>39</v>
      </c>
      <c r="S66" s="98">
        <v>0</v>
      </c>
      <c r="T66" s="98"/>
      <c r="U66" s="98"/>
      <c r="V66" s="98"/>
      <c r="W66" s="98"/>
      <c r="X66" s="98"/>
      <c r="Y66" s="98"/>
      <c r="Z66" s="98"/>
      <c r="AA66" s="98"/>
      <c r="AB66" s="98"/>
      <c r="AC66" s="86"/>
      <c r="AD66" s="5"/>
    </row>
    <row r="67" spans="1:30" ht="18" customHeight="1" x14ac:dyDescent="0.3">
      <c r="A67" s="107"/>
      <c r="B67" s="107"/>
      <c r="C67" s="107"/>
      <c r="D67" s="108"/>
      <c r="E67" s="108"/>
      <c r="F67" s="108"/>
      <c r="G67" s="108"/>
      <c r="H67" s="108"/>
      <c r="I67" s="108"/>
      <c r="J67" s="108"/>
      <c r="K67" s="108"/>
      <c r="L67" s="108"/>
      <c r="M67" s="108"/>
      <c r="N67" s="89"/>
      <c r="O67" s="112"/>
      <c r="P67" s="89"/>
      <c r="Q67" s="112"/>
      <c r="R67" s="89"/>
      <c r="S67" s="109"/>
      <c r="T67" s="109"/>
      <c r="U67" s="109"/>
      <c r="V67" s="109"/>
      <c r="W67" s="109"/>
      <c r="X67" s="109"/>
      <c r="Y67" s="109"/>
      <c r="Z67" s="109"/>
      <c r="AA67" s="109"/>
      <c r="AB67" s="109"/>
      <c r="AC67" s="86"/>
      <c r="AD67" s="5"/>
    </row>
    <row r="68" spans="1:30" ht="18" customHeight="1" x14ac:dyDescent="0.3">
      <c r="A68" s="107"/>
      <c r="B68" s="107"/>
      <c r="C68" s="107"/>
      <c r="D68" s="108"/>
      <c r="E68" s="108"/>
      <c r="F68" s="108"/>
      <c r="G68" s="108"/>
      <c r="H68" s="108"/>
      <c r="I68" s="108"/>
      <c r="J68" s="108"/>
      <c r="K68" s="108"/>
      <c r="L68" s="108"/>
      <c r="M68" s="108"/>
      <c r="N68" s="89"/>
      <c r="O68" s="112"/>
      <c r="P68" s="89"/>
      <c r="Q68" s="112"/>
      <c r="R68" s="89"/>
      <c r="S68" s="109"/>
      <c r="T68" s="109"/>
      <c r="U68" s="109"/>
      <c r="V68" s="109"/>
      <c r="W68" s="109"/>
      <c r="X68" s="109"/>
      <c r="Y68" s="109"/>
      <c r="Z68" s="109"/>
      <c r="AA68" s="109"/>
      <c r="AB68" s="109"/>
      <c r="AC68" s="86"/>
      <c r="AD68" s="5"/>
    </row>
    <row r="69" spans="1:30" ht="18" customHeight="1" x14ac:dyDescent="0.3">
      <c r="A69" s="107"/>
      <c r="B69" s="107"/>
      <c r="C69" s="107"/>
      <c r="D69" s="108"/>
      <c r="E69" s="108"/>
      <c r="F69" s="108"/>
      <c r="G69" s="108"/>
      <c r="H69" s="108"/>
      <c r="I69" s="108"/>
      <c r="J69" s="108"/>
      <c r="K69" s="108"/>
      <c r="L69" s="108"/>
      <c r="M69" s="108"/>
      <c r="N69" s="89"/>
      <c r="O69" s="112"/>
      <c r="P69" s="89"/>
      <c r="Q69" s="112"/>
      <c r="R69" s="89"/>
      <c r="S69" s="109"/>
      <c r="T69" s="109"/>
      <c r="U69" s="109"/>
      <c r="V69" s="109"/>
      <c r="W69" s="109"/>
      <c r="X69" s="109"/>
      <c r="Y69" s="109"/>
      <c r="Z69" s="109"/>
      <c r="AA69" s="109"/>
      <c r="AB69" s="109"/>
      <c r="AC69" s="86"/>
      <c r="AD69" s="5"/>
    </row>
    <row r="70" spans="1:30" ht="18" customHeight="1" x14ac:dyDescent="0.3">
      <c r="A70" s="107"/>
      <c r="B70" s="107"/>
      <c r="C70" s="107"/>
      <c r="D70" s="108"/>
      <c r="E70" s="108"/>
      <c r="F70" s="108"/>
      <c r="G70" s="108"/>
      <c r="H70" s="108"/>
      <c r="I70" s="108"/>
      <c r="J70" s="108"/>
      <c r="K70" s="108"/>
      <c r="L70" s="108"/>
      <c r="M70" s="108"/>
      <c r="N70" s="89"/>
      <c r="O70" s="112"/>
      <c r="P70" s="89"/>
      <c r="Q70" s="112"/>
      <c r="R70" s="89"/>
      <c r="S70" s="109"/>
      <c r="T70" s="109"/>
      <c r="U70" s="109"/>
      <c r="V70" s="109"/>
      <c r="W70" s="109"/>
      <c r="X70" s="109"/>
      <c r="Y70" s="109"/>
      <c r="Z70" s="109"/>
      <c r="AA70" s="109"/>
      <c r="AB70" s="109"/>
      <c r="AC70" s="86"/>
      <c r="AD70" s="5"/>
    </row>
    <row r="71" spans="1:30" ht="18" customHeight="1" x14ac:dyDescent="0.3">
      <c r="A71" s="107"/>
      <c r="B71" s="107"/>
      <c r="C71" s="107"/>
      <c r="D71" s="108"/>
      <c r="E71" s="108"/>
      <c r="F71" s="108"/>
      <c r="G71" s="108"/>
      <c r="H71" s="108"/>
      <c r="I71" s="108"/>
      <c r="J71" s="108"/>
      <c r="K71" s="108"/>
      <c r="L71" s="108"/>
      <c r="M71" s="108"/>
      <c r="N71" s="89"/>
      <c r="O71" s="112"/>
      <c r="P71" s="89"/>
      <c r="Q71" s="112"/>
      <c r="R71" s="89"/>
      <c r="S71" s="109"/>
      <c r="T71" s="109"/>
      <c r="U71" s="109"/>
      <c r="V71" s="109"/>
      <c r="W71" s="109"/>
      <c r="X71" s="109"/>
      <c r="Y71" s="109"/>
      <c r="Z71" s="109"/>
      <c r="AA71" s="109"/>
      <c r="AB71" s="109"/>
      <c r="AC71" s="86"/>
      <c r="AD71" s="5"/>
    </row>
    <row r="72" spans="1:30" ht="18" customHeight="1" x14ac:dyDescent="0.3">
      <c r="A72" s="107"/>
      <c r="B72" s="107"/>
      <c r="C72" s="107"/>
      <c r="D72" s="108"/>
      <c r="E72" s="108"/>
      <c r="F72" s="108"/>
      <c r="G72" s="108"/>
      <c r="H72" s="108"/>
      <c r="I72" s="108"/>
      <c r="J72" s="108"/>
      <c r="K72" s="108"/>
      <c r="L72" s="108"/>
      <c r="M72" s="108"/>
      <c r="N72" s="89"/>
      <c r="O72" s="112"/>
      <c r="P72" s="89"/>
      <c r="Q72" s="112"/>
      <c r="R72" s="89"/>
      <c r="S72" s="109"/>
      <c r="T72" s="109"/>
      <c r="U72" s="109"/>
      <c r="V72" s="109"/>
      <c r="W72" s="109"/>
      <c r="X72" s="109"/>
      <c r="Y72" s="109"/>
      <c r="Z72" s="109"/>
      <c r="AA72" s="109"/>
      <c r="AB72" s="109"/>
      <c r="AC72" s="86"/>
      <c r="AD72" s="5"/>
    </row>
    <row r="73" spans="1:30" ht="18" customHeight="1" x14ac:dyDescent="0.3">
      <c r="A73" s="107"/>
      <c r="B73" s="107"/>
      <c r="C73" s="107"/>
      <c r="D73" s="108"/>
      <c r="E73" s="108"/>
      <c r="F73" s="108"/>
      <c r="G73" s="108"/>
      <c r="H73" s="108"/>
      <c r="I73" s="108"/>
      <c r="J73" s="108"/>
      <c r="K73" s="108"/>
      <c r="L73" s="108"/>
      <c r="M73" s="108"/>
      <c r="N73" s="89"/>
      <c r="O73" s="112"/>
      <c r="P73" s="89"/>
      <c r="Q73" s="112"/>
      <c r="R73" s="89"/>
      <c r="S73" s="109"/>
      <c r="T73" s="109"/>
      <c r="U73" s="109"/>
      <c r="V73" s="109"/>
      <c r="W73" s="109"/>
      <c r="X73" s="109"/>
      <c r="Y73" s="109"/>
      <c r="Z73" s="109"/>
      <c r="AA73" s="109"/>
      <c r="AB73" s="109"/>
      <c r="AC73" s="86"/>
      <c r="AD73" s="5"/>
    </row>
    <row r="74" spans="1:30" ht="18" customHeight="1" x14ac:dyDescent="0.3">
      <c r="A74" s="107"/>
      <c r="B74" s="107"/>
      <c r="C74" s="107"/>
      <c r="D74" s="108"/>
      <c r="E74" s="108"/>
      <c r="F74" s="108"/>
      <c r="G74" s="108"/>
      <c r="H74" s="108"/>
      <c r="I74" s="108"/>
      <c r="J74" s="108"/>
      <c r="K74" s="108"/>
      <c r="L74" s="108"/>
      <c r="M74" s="108"/>
      <c r="N74" s="89"/>
      <c r="O74" s="112"/>
      <c r="P74" s="89"/>
      <c r="Q74" s="112"/>
      <c r="R74" s="89"/>
      <c r="S74" s="109"/>
      <c r="T74" s="109"/>
      <c r="U74" s="109"/>
      <c r="V74" s="109"/>
      <c r="W74" s="109"/>
      <c r="X74" s="109"/>
      <c r="Y74" s="109"/>
      <c r="Z74" s="109"/>
      <c r="AA74" s="109"/>
      <c r="AB74" s="109"/>
      <c r="AC74" s="86"/>
      <c r="AD74" s="5"/>
    </row>
    <row r="75" spans="1:30" ht="18" customHeight="1" x14ac:dyDescent="0.3">
      <c r="A75" s="107"/>
      <c r="B75" s="107"/>
      <c r="C75" s="107"/>
      <c r="D75" s="108"/>
      <c r="E75" s="108"/>
      <c r="F75" s="108"/>
      <c r="G75" s="108"/>
      <c r="H75" s="108"/>
      <c r="I75" s="108"/>
      <c r="J75" s="108"/>
      <c r="K75" s="108"/>
      <c r="L75" s="108"/>
      <c r="M75" s="108"/>
      <c r="N75" s="89"/>
      <c r="O75" s="112"/>
      <c r="P75" s="89"/>
      <c r="Q75" s="112"/>
      <c r="R75" s="89"/>
      <c r="S75" s="109"/>
      <c r="T75" s="109"/>
      <c r="U75" s="109"/>
      <c r="V75" s="109"/>
      <c r="W75" s="109"/>
      <c r="X75" s="109"/>
      <c r="Y75" s="109"/>
      <c r="Z75" s="109"/>
      <c r="AA75" s="109"/>
      <c r="AB75" s="109"/>
      <c r="AC75" s="86"/>
      <c r="AD75" s="5"/>
    </row>
    <row r="76" spans="1:30" ht="18" customHeight="1" x14ac:dyDescent="0.3">
      <c r="A76" s="107"/>
      <c r="B76" s="107"/>
      <c r="C76" s="107"/>
      <c r="D76" s="108"/>
      <c r="E76" s="108"/>
      <c r="F76" s="108"/>
      <c r="G76" s="108"/>
      <c r="H76" s="108"/>
      <c r="I76" s="108"/>
      <c r="J76" s="108"/>
      <c r="K76" s="108"/>
      <c r="L76" s="108"/>
      <c r="M76" s="108"/>
      <c r="N76" s="89"/>
      <c r="O76" s="112"/>
      <c r="P76" s="89"/>
      <c r="Q76" s="112"/>
      <c r="R76" s="89"/>
      <c r="S76" s="109"/>
      <c r="T76" s="109"/>
      <c r="U76" s="109"/>
      <c r="V76" s="109"/>
      <c r="W76" s="109"/>
      <c r="X76" s="109"/>
      <c r="Y76" s="109"/>
      <c r="Z76" s="109"/>
      <c r="AA76" s="109"/>
      <c r="AB76" s="109"/>
      <c r="AC76" s="86"/>
      <c r="AD76" s="5"/>
    </row>
    <row r="77" spans="1:30" ht="18" customHeight="1" x14ac:dyDescent="0.3">
      <c r="A77" s="107"/>
      <c r="B77" s="107"/>
      <c r="C77" s="107"/>
      <c r="D77" s="108"/>
      <c r="E77" s="108"/>
      <c r="F77" s="108"/>
      <c r="G77" s="108"/>
      <c r="H77" s="108"/>
      <c r="I77" s="108"/>
      <c r="J77" s="108"/>
      <c r="K77" s="108"/>
      <c r="L77" s="108"/>
      <c r="M77" s="108"/>
      <c r="N77" s="89"/>
      <c r="O77" s="112"/>
      <c r="P77" s="89"/>
      <c r="Q77" s="112"/>
      <c r="R77" s="89"/>
      <c r="S77" s="109"/>
      <c r="T77" s="109"/>
      <c r="U77" s="109"/>
      <c r="V77" s="109"/>
      <c r="W77" s="109"/>
      <c r="X77" s="109"/>
      <c r="Y77" s="109"/>
      <c r="Z77" s="109"/>
      <c r="AA77" s="109"/>
      <c r="AB77" s="109"/>
      <c r="AC77" s="86"/>
      <c r="AD77" s="5"/>
    </row>
    <row r="78" spans="1:30" ht="18" customHeight="1" x14ac:dyDescent="0.3">
      <c r="A78" s="107"/>
      <c r="B78" s="107"/>
      <c r="C78" s="107"/>
      <c r="D78" s="108"/>
      <c r="E78" s="108"/>
      <c r="F78" s="108"/>
      <c r="G78" s="108"/>
      <c r="H78" s="108"/>
      <c r="I78" s="108"/>
      <c r="J78" s="108"/>
      <c r="K78" s="108"/>
      <c r="L78" s="108"/>
      <c r="M78" s="108"/>
      <c r="N78" s="89"/>
      <c r="O78" s="112"/>
      <c r="P78" s="89"/>
      <c r="Q78" s="112"/>
      <c r="R78" s="89"/>
      <c r="S78" s="109"/>
      <c r="T78" s="109"/>
      <c r="U78" s="109"/>
      <c r="V78" s="109"/>
      <c r="W78" s="109"/>
      <c r="X78" s="109"/>
      <c r="Y78" s="109"/>
      <c r="Z78" s="109"/>
      <c r="AA78" s="109"/>
      <c r="AB78" s="109"/>
      <c r="AC78" s="86"/>
      <c r="AD78" s="5"/>
    </row>
    <row r="79" spans="1:30" ht="18" customHeight="1" x14ac:dyDescent="0.3">
      <c r="A79" s="107"/>
      <c r="B79" s="107"/>
      <c r="C79" s="107"/>
      <c r="D79" s="108"/>
      <c r="E79" s="108"/>
      <c r="F79" s="108"/>
      <c r="G79" s="108"/>
      <c r="H79" s="108"/>
      <c r="I79" s="108"/>
      <c r="J79" s="108"/>
      <c r="K79" s="108"/>
      <c r="L79" s="108"/>
      <c r="M79" s="108"/>
      <c r="N79" s="89"/>
      <c r="O79" s="112"/>
      <c r="P79" s="89"/>
      <c r="Q79" s="112"/>
      <c r="R79" s="89"/>
      <c r="S79" s="109"/>
      <c r="T79" s="109"/>
      <c r="U79" s="109"/>
      <c r="V79" s="109"/>
      <c r="W79" s="109"/>
      <c r="X79" s="109"/>
      <c r="Y79" s="109"/>
      <c r="Z79" s="109"/>
      <c r="AA79" s="109"/>
      <c r="AB79" s="109"/>
      <c r="AC79" s="86"/>
      <c r="AD79" s="5"/>
    </row>
    <row r="80" spans="1:30" ht="18" customHeight="1" x14ac:dyDescent="0.3">
      <c r="A80" s="107"/>
      <c r="B80" s="107"/>
      <c r="C80" s="107"/>
      <c r="D80" s="108"/>
      <c r="E80" s="108"/>
      <c r="F80" s="108"/>
      <c r="G80" s="108"/>
      <c r="H80" s="108"/>
      <c r="I80" s="108"/>
      <c r="J80" s="108"/>
      <c r="K80" s="108"/>
      <c r="L80" s="108"/>
      <c r="M80" s="108"/>
      <c r="N80" s="89"/>
      <c r="O80" s="112"/>
      <c r="P80" s="89"/>
      <c r="Q80" s="112"/>
      <c r="R80" s="89"/>
      <c r="S80" s="109"/>
      <c r="T80" s="109"/>
      <c r="U80" s="109"/>
      <c r="V80" s="109"/>
      <c r="W80" s="109"/>
      <c r="X80" s="109"/>
      <c r="Y80" s="109"/>
      <c r="Z80" s="109"/>
      <c r="AA80" s="109"/>
      <c r="AB80" s="109"/>
      <c r="AC80" s="86"/>
      <c r="AD80" s="5"/>
    </row>
    <row r="81" spans="1:30" ht="18" customHeight="1" x14ac:dyDescent="0.3">
      <c r="A81" s="107"/>
      <c r="B81" s="107"/>
      <c r="C81" s="107"/>
      <c r="D81" s="108"/>
      <c r="E81" s="108"/>
      <c r="F81" s="108"/>
      <c r="G81" s="108"/>
      <c r="H81" s="108"/>
      <c r="I81" s="108"/>
      <c r="J81" s="108"/>
      <c r="K81" s="108"/>
      <c r="L81" s="108"/>
      <c r="M81" s="108"/>
      <c r="N81" s="89"/>
      <c r="O81" s="112"/>
      <c r="P81" s="89"/>
      <c r="Q81" s="112"/>
      <c r="R81" s="89"/>
      <c r="S81" s="109"/>
      <c r="T81" s="109"/>
      <c r="U81" s="109"/>
      <c r="V81" s="109"/>
      <c r="W81" s="109"/>
      <c r="X81" s="109"/>
      <c r="Y81" s="109"/>
      <c r="Z81" s="109"/>
      <c r="AA81" s="109"/>
      <c r="AB81" s="109"/>
      <c r="AC81" s="86"/>
      <c r="AD81" s="5"/>
    </row>
    <row r="82" spans="1:30" ht="18" customHeight="1" x14ac:dyDescent="0.3">
      <c r="A82" s="107"/>
      <c r="B82" s="107"/>
      <c r="C82" s="107"/>
      <c r="D82" s="108"/>
      <c r="E82" s="108"/>
      <c r="F82" s="108"/>
      <c r="G82" s="108"/>
      <c r="H82" s="108"/>
      <c r="I82" s="108"/>
      <c r="J82" s="108"/>
      <c r="K82" s="108"/>
      <c r="L82" s="108"/>
      <c r="M82" s="108"/>
      <c r="N82" s="89"/>
      <c r="O82" s="112"/>
      <c r="P82" s="89"/>
      <c r="Q82" s="112"/>
      <c r="R82" s="89"/>
      <c r="S82" s="109"/>
      <c r="T82" s="109"/>
      <c r="U82" s="109"/>
      <c r="V82" s="109"/>
      <c r="W82" s="109"/>
      <c r="X82" s="109"/>
      <c r="Y82" s="109"/>
      <c r="Z82" s="109"/>
      <c r="AA82" s="109"/>
      <c r="AB82" s="109"/>
      <c r="AC82" s="86"/>
      <c r="AD82" s="5"/>
    </row>
    <row r="83" spans="1:30" ht="18" customHeight="1" x14ac:dyDescent="0.3">
      <c r="A83" s="107"/>
      <c r="B83" s="107"/>
      <c r="C83" s="107"/>
      <c r="D83" s="108"/>
      <c r="E83" s="108"/>
      <c r="F83" s="108"/>
      <c r="G83" s="108"/>
      <c r="H83" s="108"/>
      <c r="I83" s="108"/>
      <c r="J83" s="108"/>
      <c r="K83" s="108"/>
      <c r="L83" s="108"/>
      <c r="M83" s="108"/>
      <c r="N83" s="89"/>
      <c r="O83" s="112"/>
      <c r="P83" s="89"/>
      <c r="Q83" s="112"/>
      <c r="R83" s="89"/>
      <c r="S83" s="109"/>
      <c r="T83" s="109"/>
      <c r="U83" s="109"/>
      <c r="V83" s="109"/>
      <c r="W83" s="109"/>
      <c r="X83" s="109"/>
      <c r="Y83" s="109"/>
      <c r="Z83" s="109"/>
      <c r="AA83" s="109"/>
      <c r="AB83" s="109"/>
      <c r="AC83" s="86"/>
      <c r="AD83" s="5"/>
    </row>
    <row r="84" spans="1:30" ht="18" customHeight="1" x14ac:dyDescent="0.3">
      <c r="A84" s="107"/>
      <c r="B84" s="107"/>
      <c r="C84" s="107"/>
      <c r="D84" s="108"/>
      <c r="E84" s="108"/>
      <c r="F84" s="108"/>
      <c r="G84" s="108"/>
      <c r="H84" s="108"/>
      <c r="I84" s="108"/>
      <c r="J84" s="108"/>
      <c r="K84" s="108"/>
      <c r="L84" s="108"/>
      <c r="M84" s="108"/>
      <c r="N84" s="89"/>
      <c r="O84" s="112"/>
      <c r="P84" s="89"/>
      <c r="Q84" s="112"/>
      <c r="R84" s="89"/>
      <c r="S84" s="109"/>
      <c r="T84" s="109"/>
      <c r="U84" s="109"/>
      <c r="V84" s="109"/>
      <c r="W84" s="109"/>
      <c r="X84" s="109"/>
      <c r="Y84" s="109"/>
      <c r="Z84" s="109"/>
      <c r="AA84" s="109"/>
      <c r="AB84" s="109"/>
      <c r="AC84" s="86"/>
      <c r="AD84" s="5"/>
    </row>
    <row r="85" spans="1:30" ht="18" customHeight="1" x14ac:dyDescent="0.3">
      <c r="A85" s="107"/>
      <c r="B85" s="107"/>
      <c r="C85" s="107"/>
      <c r="D85" s="108"/>
      <c r="E85" s="108"/>
      <c r="F85" s="108"/>
      <c r="G85" s="108"/>
      <c r="H85" s="108"/>
      <c r="I85" s="108"/>
      <c r="J85" s="108"/>
      <c r="K85" s="108"/>
      <c r="L85" s="108"/>
      <c r="M85" s="108"/>
      <c r="N85" s="89"/>
      <c r="O85" s="112"/>
      <c r="P85" s="89"/>
      <c r="Q85" s="112"/>
      <c r="R85" s="89"/>
      <c r="S85" s="109"/>
      <c r="T85" s="109"/>
      <c r="U85" s="109"/>
      <c r="V85" s="109"/>
      <c r="W85" s="109"/>
      <c r="X85" s="109"/>
      <c r="Y85" s="109"/>
      <c r="Z85" s="109"/>
      <c r="AA85" s="109"/>
      <c r="AB85" s="109"/>
      <c r="AC85" s="86"/>
      <c r="AD85" s="5"/>
    </row>
    <row r="86" spans="1:30" ht="18" customHeight="1" x14ac:dyDescent="0.3">
      <c r="A86" s="107"/>
      <c r="B86" s="107"/>
      <c r="C86" s="107"/>
      <c r="D86" s="108"/>
      <c r="E86" s="108"/>
      <c r="F86" s="108"/>
      <c r="G86" s="108"/>
      <c r="H86" s="108"/>
      <c r="I86" s="108"/>
      <c r="J86" s="108"/>
      <c r="K86" s="108"/>
      <c r="L86" s="108"/>
      <c r="M86" s="108"/>
      <c r="N86" s="89"/>
      <c r="O86" s="112"/>
      <c r="P86" s="89"/>
      <c r="Q86" s="112"/>
      <c r="R86" s="89"/>
      <c r="S86" s="109"/>
      <c r="T86" s="109"/>
      <c r="U86" s="109"/>
      <c r="V86" s="109"/>
      <c r="W86" s="109"/>
      <c r="X86" s="109"/>
      <c r="Y86" s="109"/>
      <c r="Z86" s="109"/>
      <c r="AA86" s="109"/>
      <c r="AB86" s="109"/>
      <c r="AC86" s="86"/>
      <c r="AD86" s="5"/>
    </row>
    <row r="87" spans="1:30" ht="18" customHeight="1" x14ac:dyDescent="0.3">
      <c r="A87" s="107"/>
      <c r="B87" s="107"/>
      <c r="C87" s="107"/>
      <c r="D87" s="108"/>
      <c r="E87" s="108"/>
      <c r="F87" s="108"/>
      <c r="G87" s="108"/>
      <c r="H87" s="108"/>
      <c r="I87" s="108"/>
      <c r="J87" s="108"/>
      <c r="K87" s="108"/>
      <c r="L87" s="108"/>
      <c r="M87" s="108"/>
      <c r="N87" s="89"/>
      <c r="O87" s="112"/>
      <c r="P87" s="89"/>
      <c r="Q87" s="112"/>
      <c r="R87" s="89"/>
      <c r="S87" s="109"/>
      <c r="T87" s="109"/>
      <c r="U87" s="109"/>
      <c r="V87" s="109"/>
      <c r="W87" s="109"/>
      <c r="X87" s="109"/>
      <c r="Y87" s="109"/>
      <c r="Z87" s="109"/>
      <c r="AA87" s="109"/>
      <c r="AB87" s="109"/>
      <c r="AC87" s="86"/>
      <c r="AD87" s="5"/>
    </row>
    <row r="88" spans="1:30" ht="18" customHeight="1" x14ac:dyDescent="0.3">
      <c r="A88" s="107"/>
      <c r="B88" s="107"/>
      <c r="C88" s="107"/>
      <c r="D88" s="108"/>
      <c r="E88" s="108"/>
      <c r="F88" s="108"/>
      <c r="G88" s="108"/>
      <c r="H88" s="108"/>
      <c r="I88" s="108"/>
      <c r="J88" s="108"/>
      <c r="K88" s="108"/>
      <c r="L88" s="108"/>
      <c r="M88" s="108"/>
      <c r="N88" s="89"/>
      <c r="O88" s="112"/>
      <c r="P88" s="89"/>
      <c r="Q88" s="112"/>
      <c r="R88" s="89"/>
      <c r="S88" s="109"/>
      <c r="T88" s="109"/>
      <c r="U88" s="109"/>
      <c r="V88" s="109"/>
      <c r="W88" s="109"/>
      <c r="X88" s="109"/>
      <c r="Y88" s="109"/>
      <c r="Z88" s="109"/>
      <c r="AA88" s="109"/>
      <c r="AB88" s="109"/>
      <c r="AC88" s="86"/>
      <c r="AD88" s="5"/>
    </row>
    <row r="89" spans="1:30" ht="18" customHeight="1" x14ac:dyDescent="0.3">
      <c r="A89" s="70"/>
      <c r="B89" s="113"/>
      <c r="C89" s="113"/>
      <c r="D89" s="70"/>
      <c r="E89" s="70"/>
      <c r="F89" s="70"/>
      <c r="G89" s="70"/>
      <c r="H89" s="70"/>
      <c r="I89" s="70"/>
      <c r="J89" s="70"/>
      <c r="K89" s="70"/>
      <c r="L89" s="70"/>
      <c r="M89" s="70"/>
      <c r="N89" s="89"/>
      <c r="O89" s="89"/>
      <c r="P89" s="89"/>
      <c r="Q89" s="89"/>
      <c r="R89" s="89"/>
      <c r="S89" s="114"/>
      <c r="T89" s="114"/>
      <c r="U89" s="114"/>
      <c r="V89" s="114"/>
      <c r="W89" s="114"/>
      <c r="X89" s="114"/>
      <c r="Y89" s="114"/>
      <c r="Z89" s="114"/>
      <c r="AA89" s="114"/>
      <c r="AB89" s="114"/>
      <c r="AC89" s="86"/>
      <c r="AD89" s="5"/>
    </row>
    <row r="90" spans="1:30" ht="18" customHeight="1" x14ac:dyDescent="0.3">
      <c r="A90" s="70"/>
      <c r="B90" s="113"/>
      <c r="C90" s="113"/>
      <c r="D90" s="70"/>
      <c r="E90" s="70"/>
      <c r="F90" s="70"/>
      <c r="G90" s="70"/>
      <c r="H90" s="70"/>
      <c r="I90" s="70"/>
      <c r="J90" s="70"/>
      <c r="K90" s="70"/>
      <c r="L90" s="70"/>
      <c r="M90" s="70"/>
      <c r="N90" s="89"/>
      <c r="O90" s="89"/>
      <c r="P90" s="89"/>
      <c r="Q90" s="89"/>
      <c r="R90" s="89"/>
      <c r="S90" s="114"/>
      <c r="T90" s="114"/>
      <c r="U90" s="114"/>
      <c r="V90" s="114"/>
      <c r="W90" s="114"/>
      <c r="X90" s="114"/>
      <c r="Y90" s="114"/>
      <c r="Z90" s="114"/>
      <c r="AA90" s="114"/>
      <c r="AB90" s="114"/>
      <c r="AC90" s="86"/>
      <c r="AD90" s="5"/>
    </row>
    <row r="91" spans="1:30" ht="18" customHeight="1" x14ac:dyDescent="0.3">
      <c r="A91" s="70"/>
      <c r="B91" s="113"/>
      <c r="C91" s="113"/>
      <c r="D91" s="70"/>
      <c r="E91" s="70"/>
      <c r="F91" s="70"/>
      <c r="G91" s="70"/>
      <c r="H91" s="70"/>
      <c r="I91" s="70"/>
      <c r="J91" s="70"/>
      <c r="K91" s="70"/>
      <c r="L91" s="70"/>
      <c r="M91" s="70"/>
      <c r="N91" s="89"/>
      <c r="O91" s="89"/>
      <c r="P91" s="89"/>
      <c r="Q91" s="89"/>
      <c r="R91" s="89"/>
      <c r="S91" s="114"/>
      <c r="T91" s="114"/>
      <c r="U91" s="114"/>
      <c r="V91" s="114"/>
      <c r="W91" s="114"/>
      <c r="X91" s="114"/>
      <c r="Y91" s="114"/>
      <c r="Z91" s="114"/>
      <c r="AA91" s="114"/>
      <c r="AB91" s="114"/>
      <c r="AC91" s="86"/>
      <c r="AD91" s="5"/>
    </row>
    <row r="92" spans="1:30" ht="18" customHeight="1" x14ac:dyDescent="0.3">
      <c r="A92" s="70"/>
      <c r="B92" s="113"/>
      <c r="C92" s="113"/>
      <c r="D92" s="70"/>
      <c r="E92" s="70"/>
      <c r="F92" s="70"/>
      <c r="G92" s="70"/>
      <c r="H92" s="70"/>
      <c r="I92" s="70"/>
      <c r="J92" s="70"/>
      <c r="K92" s="70"/>
      <c r="L92" s="70"/>
      <c r="M92" s="70"/>
      <c r="N92" s="89"/>
      <c r="O92" s="89"/>
      <c r="P92" s="89"/>
      <c r="Q92" s="89"/>
      <c r="R92" s="89"/>
      <c r="S92" s="114"/>
      <c r="T92" s="114"/>
      <c r="U92" s="114"/>
      <c r="V92" s="114"/>
      <c r="W92" s="114"/>
      <c r="X92" s="114"/>
      <c r="Y92" s="114"/>
      <c r="Z92" s="114"/>
      <c r="AA92" s="114"/>
      <c r="AB92" s="114"/>
      <c r="AC92" s="86"/>
      <c r="AD92" s="5"/>
    </row>
    <row r="93" spans="1:30" ht="18" customHeight="1" x14ac:dyDescent="0.3">
      <c r="A93" s="70"/>
      <c r="B93" s="113"/>
      <c r="C93" s="113"/>
      <c r="D93" s="70"/>
      <c r="E93" s="70"/>
      <c r="F93" s="70"/>
      <c r="G93" s="70"/>
      <c r="H93" s="70"/>
      <c r="I93" s="70"/>
      <c r="J93" s="70"/>
      <c r="K93" s="70"/>
      <c r="L93" s="70"/>
      <c r="M93" s="70"/>
      <c r="N93" s="89"/>
      <c r="O93" s="89"/>
      <c r="P93" s="89"/>
      <c r="Q93" s="89"/>
      <c r="R93" s="89"/>
      <c r="S93" s="114"/>
      <c r="T93" s="114"/>
      <c r="U93" s="114"/>
      <c r="V93" s="114"/>
      <c r="W93" s="114"/>
      <c r="X93" s="114"/>
      <c r="Y93" s="114"/>
      <c r="Z93" s="114"/>
      <c r="AA93" s="114"/>
      <c r="AB93" s="114"/>
      <c r="AC93" s="86"/>
      <c r="AD93" s="5"/>
    </row>
    <row r="94" spans="1:30" ht="18" customHeight="1" x14ac:dyDescent="0.3">
      <c r="A94" s="70"/>
      <c r="B94" s="113"/>
      <c r="C94" s="113"/>
      <c r="D94" s="70"/>
      <c r="E94" s="70"/>
      <c r="F94" s="70"/>
      <c r="G94" s="70"/>
      <c r="H94" s="70"/>
      <c r="I94" s="70"/>
      <c r="J94" s="70"/>
      <c r="K94" s="70"/>
      <c r="L94" s="70"/>
      <c r="M94" s="70"/>
      <c r="N94" s="89"/>
      <c r="O94" s="89"/>
      <c r="P94" s="89"/>
      <c r="Q94" s="89"/>
      <c r="R94" s="89"/>
      <c r="S94" s="114"/>
      <c r="T94" s="114"/>
      <c r="U94" s="114"/>
      <c r="V94" s="114"/>
      <c r="W94" s="114"/>
      <c r="X94" s="114"/>
      <c r="Y94" s="114"/>
      <c r="Z94" s="114"/>
      <c r="AA94" s="114"/>
      <c r="AB94" s="114"/>
      <c r="AC94" s="86"/>
      <c r="AD94" s="5"/>
    </row>
    <row r="95" spans="1:30" ht="18" customHeight="1" x14ac:dyDescent="0.3">
      <c r="A95" s="70"/>
      <c r="B95" s="113"/>
      <c r="C95" s="113"/>
      <c r="D95" s="70"/>
      <c r="E95" s="70"/>
      <c r="F95" s="70"/>
      <c r="G95" s="70"/>
      <c r="H95" s="70"/>
      <c r="I95" s="70"/>
      <c r="J95" s="70"/>
      <c r="K95" s="70"/>
      <c r="L95" s="70"/>
      <c r="M95" s="70"/>
      <c r="N95" s="89"/>
      <c r="O95" s="89"/>
      <c r="P95" s="89"/>
      <c r="Q95" s="89"/>
      <c r="R95" s="89"/>
      <c r="S95" s="114"/>
      <c r="T95" s="114"/>
      <c r="U95" s="114"/>
      <c r="V95" s="114"/>
      <c r="W95" s="114"/>
      <c r="X95" s="114"/>
      <c r="Y95" s="114"/>
      <c r="Z95" s="114"/>
      <c r="AA95" s="114"/>
      <c r="AB95" s="114"/>
      <c r="AC95" s="86"/>
      <c r="AD95" s="5"/>
    </row>
    <row r="96" spans="1:30" ht="18" customHeight="1" x14ac:dyDescent="0.3">
      <c r="A96" s="70"/>
      <c r="B96" s="113"/>
      <c r="C96" s="113"/>
      <c r="D96" s="70"/>
      <c r="E96" s="70"/>
      <c r="F96" s="70"/>
      <c r="G96" s="70"/>
      <c r="H96" s="70"/>
      <c r="I96" s="70"/>
      <c r="J96" s="70"/>
      <c r="K96" s="70"/>
      <c r="L96" s="70"/>
      <c r="M96" s="70"/>
      <c r="N96" s="89"/>
      <c r="O96" s="89"/>
      <c r="P96" s="89"/>
      <c r="Q96" s="89"/>
      <c r="R96" s="89"/>
      <c r="S96" s="114"/>
      <c r="T96" s="114"/>
      <c r="U96" s="114"/>
      <c r="V96" s="114"/>
      <c r="W96" s="114"/>
      <c r="X96" s="114"/>
      <c r="Y96" s="114"/>
      <c r="Z96" s="114"/>
      <c r="AA96" s="114"/>
      <c r="AB96" s="114"/>
      <c r="AC96" s="86"/>
      <c r="AD96" s="5"/>
    </row>
    <row r="97" spans="1:30" ht="12" customHeight="1" x14ac:dyDescent="0.3">
      <c r="A97" s="70"/>
      <c r="B97" s="113"/>
      <c r="C97" s="113"/>
      <c r="D97" s="70"/>
      <c r="E97" s="70"/>
      <c r="F97" s="70"/>
      <c r="G97" s="70"/>
      <c r="H97" s="70"/>
      <c r="I97" s="70"/>
      <c r="J97" s="70"/>
      <c r="K97" s="70"/>
      <c r="L97" s="70"/>
      <c r="M97" s="70"/>
      <c r="N97" s="89"/>
      <c r="O97" s="89"/>
      <c r="P97" s="89"/>
      <c r="Q97" s="89"/>
      <c r="R97" s="89"/>
      <c r="S97" s="114"/>
      <c r="T97" s="114"/>
      <c r="U97" s="114"/>
      <c r="V97" s="114"/>
      <c r="W97" s="114"/>
      <c r="X97" s="114"/>
      <c r="Y97" s="114"/>
      <c r="Z97" s="114"/>
      <c r="AA97" s="114"/>
      <c r="AB97" s="114"/>
      <c r="AC97" s="86"/>
      <c r="AD97" s="5"/>
    </row>
    <row r="98" spans="1:30" ht="12" customHeight="1" x14ac:dyDescent="0.3">
      <c r="A98" s="70"/>
      <c r="B98" s="113"/>
      <c r="C98" s="113"/>
      <c r="D98" s="70"/>
      <c r="E98" s="70"/>
      <c r="F98" s="70"/>
      <c r="G98" s="70"/>
      <c r="H98" s="70"/>
      <c r="I98" s="70"/>
      <c r="J98" s="70"/>
      <c r="K98" s="70"/>
      <c r="L98" s="70"/>
      <c r="M98" s="70"/>
      <c r="N98" s="89"/>
      <c r="O98" s="89"/>
      <c r="P98" s="89"/>
      <c r="Q98" s="89"/>
      <c r="R98" s="89"/>
      <c r="S98" s="114"/>
      <c r="T98" s="114"/>
      <c r="U98" s="114"/>
      <c r="V98" s="114"/>
      <c r="W98" s="114"/>
      <c r="X98" s="114"/>
      <c r="Y98" s="114"/>
      <c r="Z98" s="114"/>
      <c r="AA98" s="114"/>
      <c r="AB98" s="114"/>
      <c r="AC98" s="86"/>
      <c r="AD98" s="5"/>
    </row>
    <row r="99" spans="1:30" ht="12" customHeight="1" x14ac:dyDescent="0.3">
      <c r="A99" s="70"/>
      <c r="B99" s="113"/>
      <c r="C99" s="113"/>
      <c r="D99" s="70"/>
      <c r="E99" s="70"/>
      <c r="F99" s="70"/>
      <c r="G99" s="70"/>
      <c r="H99" s="70"/>
      <c r="I99" s="70"/>
      <c r="J99" s="70"/>
      <c r="K99" s="70"/>
      <c r="L99" s="70"/>
      <c r="M99" s="70"/>
      <c r="N99" s="89"/>
      <c r="O99" s="89"/>
      <c r="P99" s="89"/>
      <c r="Q99" s="89"/>
      <c r="R99" s="89"/>
      <c r="S99" s="114"/>
      <c r="T99" s="114"/>
      <c r="U99" s="114"/>
      <c r="V99" s="114"/>
      <c r="W99" s="114"/>
      <c r="X99" s="114"/>
      <c r="Y99" s="114"/>
      <c r="Z99" s="114"/>
      <c r="AA99" s="114"/>
      <c r="AB99" s="114"/>
      <c r="AC99" s="86"/>
      <c r="AD99" s="5"/>
    </row>
    <row r="100" spans="1:30" ht="12" customHeight="1" x14ac:dyDescent="0.3">
      <c r="A100" s="70"/>
      <c r="B100" s="113"/>
      <c r="C100" s="113"/>
      <c r="D100" s="70"/>
      <c r="E100" s="70"/>
      <c r="F100" s="70"/>
      <c r="G100" s="70"/>
      <c r="H100" s="70"/>
      <c r="I100" s="70"/>
      <c r="J100" s="70"/>
      <c r="K100" s="70"/>
      <c r="L100" s="70"/>
      <c r="M100" s="70"/>
      <c r="N100" s="89"/>
      <c r="O100" s="89"/>
      <c r="P100" s="89"/>
      <c r="Q100" s="89"/>
      <c r="R100" s="89"/>
      <c r="S100" s="114"/>
      <c r="T100" s="114"/>
      <c r="U100" s="114"/>
      <c r="V100" s="114"/>
      <c r="W100" s="114"/>
      <c r="X100" s="114"/>
      <c r="Y100" s="114"/>
      <c r="Z100" s="114"/>
      <c r="AA100" s="114"/>
      <c r="AB100" s="114"/>
      <c r="AC100" s="86"/>
      <c r="AD100" s="5"/>
    </row>
    <row r="101" spans="1:30" ht="12" customHeight="1" x14ac:dyDescent="0.3">
      <c r="A101" s="70"/>
      <c r="B101" s="113"/>
      <c r="C101" s="113"/>
      <c r="D101" s="70"/>
      <c r="E101" s="70"/>
      <c r="F101" s="70"/>
      <c r="G101" s="70"/>
      <c r="H101" s="70"/>
      <c r="I101" s="70"/>
      <c r="J101" s="70"/>
      <c r="K101" s="70"/>
      <c r="L101" s="70"/>
      <c r="M101" s="70"/>
      <c r="N101" s="89"/>
      <c r="O101" s="89"/>
      <c r="P101" s="89"/>
      <c r="Q101" s="89"/>
      <c r="R101" s="89"/>
      <c r="S101" s="114"/>
      <c r="T101" s="114"/>
      <c r="U101" s="114"/>
      <c r="V101" s="114"/>
      <c r="W101" s="114"/>
      <c r="X101" s="114"/>
      <c r="Y101" s="114"/>
      <c r="Z101" s="114"/>
      <c r="AA101" s="114"/>
      <c r="AB101" s="114"/>
      <c r="AC101" s="86"/>
      <c r="AD101" s="5"/>
    </row>
    <row r="102" spans="1:30" ht="12" customHeight="1" x14ac:dyDescent="0.3">
      <c r="A102" s="70"/>
      <c r="B102" s="113"/>
      <c r="C102" s="113"/>
      <c r="D102" s="70"/>
      <c r="E102" s="70"/>
      <c r="F102" s="70"/>
      <c r="G102" s="70"/>
      <c r="H102" s="70"/>
      <c r="I102" s="70"/>
      <c r="J102" s="70"/>
      <c r="K102" s="70"/>
      <c r="L102" s="70"/>
      <c r="M102" s="70"/>
      <c r="N102" s="89"/>
      <c r="O102" s="89"/>
      <c r="P102" s="89"/>
      <c r="Q102" s="89"/>
      <c r="R102" s="89"/>
      <c r="S102" s="114"/>
      <c r="T102" s="114"/>
      <c r="U102" s="114"/>
      <c r="V102" s="114"/>
      <c r="W102" s="114"/>
      <c r="X102" s="114"/>
      <c r="Y102" s="114"/>
      <c r="Z102" s="114"/>
      <c r="AA102" s="114"/>
      <c r="AB102" s="114"/>
      <c r="AC102" s="86"/>
      <c r="AD102" s="5"/>
    </row>
    <row r="103" spans="1:30" ht="12" customHeight="1" x14ac:dyDescent="0.3">
      <c r="A103" s="70"/>
      <c r="B103" s="113"/>
      <c r="C103" s="113"/>
      <c r="D103" s="70"/>
      <c r="E103" s="70"/>
      <c r="F103" s="70"/>
      <c r="G103" s="70"/>
      <c r="H103" s="70"/>
      <c r="I103" s="70"/>
      <c r="J103" s="70"/>
      <c r="K103" s="70"/>
      <c r="L103" s="70"/>
      <c r="M103" s="70"/>
      <c r="N103" s="89"/>
      <c r="O103" s="89"/>
      <c r="P103" s="89"/>
      <c r="Q103" s="89"/>
      <c r="R103" s="89"/>
      <c r="S103" s="114"/>
      <c r="T103" s="114"/>
      <c r="U103" s="114"/>
      <c r="V103" s="114"/>
      <c r="W103" s="114"/>
      <c r="X103" s="114"/>
      <c r="Y103" s="114"/>
      <c r="Z103" s="114"/>
      <c r="AA103" s="114"/>
      <c r="AB103" s="114"/>
      <c r="AC103" s="86"/>
      <c r="AD103" s="5"/>
    </row>
    <row r="104" spans="1:30" ht="12" customHeight="1" x14ac:dyDescent="0.3">
      <c r="A104" s="70"/>
      <c r="B104" s="113"/>
      <c r="C104" s="113"/>
      <c r="D104" s="70"/>
      <c r="E104" s="70"/>
      <c r="F104" s="70"/>
      <c r="G104" s="70"/>
      <c r="H104" s="70"/>
      <c r="I104" s="70"/>
      <c r="J104" s="70"/>
      <c r="K104" s="70"/>
      <c r="L104" s="70"/>
      <c r="M104" s="70"/>
      <c r="N104" s="89"/>
      <c r="O104" s="89"/>
      <c r="P104" s="89"/>
      <c r="Q104" s="89"/>
      <c r="R104" s="89"/>
      <c r="S104" s="114"/>
      <c r="T104" s="114"/>
      <c r="U104" s="114"/>
      <c r="V104" s="114"/>
      <c r="W104" s="114"/>
      <c r="X104" s="114"/>
      <c r="Y104" s="114"/>
      <c r="Z104" s="114"/>
      <c r="AA104" s="114"/>
      <c r="AB104" s="114"/>
      <c r="AC104" s="86"/>
      <c r="AD104" s="5"/>
    </row>
    <row r="105" spans="1:30" ht="12" customHeight="1" x14ac:dyDescent="0.3">
      <c r="A105" s="70"/>
      <c r="B105" s="113"/>
      <c r="C105" s="113"/>
      <c r="D105" s="70"/>
      <c r="E105" s="70"/>
      <c r="F105" s="70"/>
      <c r="G105" s="70"/>
      <c r="H105" s="70"/>
      <c r="I105" s="70"/>
      <c r="J105" s="70"/>
      <c r="K105" s="70"/>
      <c r="L105" s="70"/>
      <c r="M105" s="70"/>
      <c r="N105" s="89"/>
      <c r="O105" s="89"/>
      <c r="P105" s="89"/>
      <c r="Q105" s="89"/>
      <c r="R105" s="89"/>
      <c r="S105" s="114"/>
      <c r="T105" s="114"/>
      <c r="U105" s="114"/>
      <c r="V105" s="114"/>
      <c r="W105" s="114"/>
      <c r="X105" s="114"/>
      <c r="Y105" s="114"/>
      <c r="Z105" s="114"/>
      <c r="AA105" s="114"/>
      <c r="AB105" s="114"/>
      <c r="AC105" s="86"/>
      <c r="AD105" s="5"/>
    </row>
    <row r="106" spans="1:30" ht="12" customHeight="1" x14ac:dyDescent="0.3">
      <c r="A106" s="70"/>
      <c r="B106" s="113"/>
      <c r="C106" s="113"/>
      <c r="D106" s="70"/>
      <c r="E106" s="70"/>
      <c r="F106" s="70"/>
      <c r="G106" s="70"/>
      <c r="H106" s="70"/>
      <c r="I106" s="70"/>
      <c r="J106" s="70"/>
      <c r="K106" s="70"/>
      <c r="L106" s="70"/>
      <c r="M106" s="70"/>
      <c r="N106" s="89"/>
      <c r="O106" s="89"/>
      <c r="P106" s="89"/>
      <c r="Q106" s="89"/>
      <c r="R106" s="89"/>
      <c r="S106" s="114"/>
      <c r="T106" s="114"/>
      <c r="U106" s="114"/>
      <c r="V106" s="114"/>
      <c r="W106" s="114"/>
      <c r="X106" s="114"/>
      <c r="Y106" s="114"/>
      <c r="Z106" s="114"/>
      <c r="AA106" s="114"/>
      <c r="AB106" s="114"/>
      <c r="AC106" s="86"/>
      <c r="AD106" s="5"/>
    </row>
    <row r="107" spans="1:30" ht="12" customHeight="1" x14ac:dyDescent="0.3">
      <c r="A107" s="70"/>
      <c r="B107" s="113"/>
      <c r="C107" s="113"/>
      <c r="D107" s="70"/>
      <c r="E107" s="70"/>
      <c r="F107" s="70"/>
      <c r="G107" s="70"/>
      <c r="H107" s="70"/>
      <c r="I107" s="70"/>
      <c r="J107" s="70"/>
      <c r="K107" s="70"/>
      <c r="L107" s="70"/>
      <c r="M107" s="70"/>
      <c r="N107" s="89"/>
      <c r="O107" s="89"/>
      <c r="P107" s="89"/>
      <c r="Q107" s="89"/>
      <c r="R107" s="89"/>
      <c r="S107" s="114"/>
      <c r="T107" s="114"/>
      <c r="U107" s="114"/>
      <c r="V107" s="114"/>
      <c r="W107" s="114"/>
      <c r="X107" s="114"/>
      <c r="Y107" s="114"/>
      <c r="Z107" s="114"/>
      <c r="AA107" s="114"/>
      <c r="AB107" s="114"/>
      <c r="AC107" s="86"/>
      <c r="AD107" s="5"/>
    </row>
    <row r="108" spans="1:30" ht="12" customHeight="1" x14ac:dyDescent="0.3">
      <c r="A108" s="70"/>
      <c r="B108" s="113"/>
      <c r="C108" s="113"/>
      <c r="D108" s="70"/>
      <c r="E108" s="70"/>
      <c r="F108" s="70"/>
      <c r="G108" s="70"/>
      <c r="H108" s="70"/>
      <c r="I108" s="70"/>
      <c r="J108" s="70"/>
      <c r="K108" s="70"/>
      <c r="L108" s="70"/>
      <c r="M108" s="70"/>
      <c r="N108" s="89"/>
      <c r="O108" s="89"/>
      <c r="P108" s="89"/>
      <c r="Q108" s="89"/>
      <c r="R108" s="89"/>
      <c r="S108" s="114"/>
      <c r="T108" s="114"/>
      <c r="U108" s="114"/>
      <c r="V108" s="114"/>
      <c r="W108" s="114"/>
      <c r="X108" s="114"/>
      <c r="Y108" s="114"/>
      <c r="Z108" s="114"/>
      <c r="AA108" s="114"/>
      <c r="AB108" s="114"/>
      <c r="AC108" s="86"/>
      <c r="AD108" s="5"/>
    </row>
    <row r="109" spans="1:30" ht="12" customHeight="1" x14ac:dyDescent="0.3">
      <c r="A109" s="70"/>
      <c r="B109" s="113"/>
      <c r="C109" s="113"/>
      <c r="D109" s="70"/>
      <c r="E109" s="70"/>
      <c r="F109" s="70"/>
      <c r="G109" s="70"/>
      <c r="H109" s="70"/>
      <c r="I109" s="70"/>
      <c r="J109" s="70"/>
      <c r="K109" s="70"/>
      <c r="L109" s="70"/>
      <c r="M109" s="70"/>
      <c r="N109" s="89"/>
      <c r="O109" s="89"/>
      <c r="P109" s="89"/>
      <c r="Q109" s="89"/>
      <c r="R109" s="89"/>
      <c r="S109" s="114"/>
      <c r="T109" s="114"/>
      <c r="U109" s="114"/>
      <c r="V109" s="114"/>
      <c r="W109" s="114"/>
      <c r="X109" s="114"/>
      <c r="Y109" s="114"/>
      <c r="Z109" s="114"/>
      <c r="AA109" s="114"/>
      <c r="AB109" s="114"/>
      <c r="AC109" s="86"/>
      <c r="AD109" s="5"/>
    </row>
    <row r="110" spans="1:30" ht="12" customHeight="1" x14ac:dyDescent="0.3">
      <c r="A110" s="70"/>
      <c r="B110" s="113"/>
      <c r="C110" s="113"/>
      <c r="D110" s="70"/>
      <c r="E110" s="70"/>
      <c r="F110" s="70"/>
      <c r="G110" s="70"/>
      <c r="H110" s="70"/>
      <c r="I110" s="70"/>
      <c r="J110" s="70"/>
      <c r="K110" s="70"/>
      <c r="L110" s="70"/>
      <c r="M110" s="70"/>
      <c r="N110" s="89"/>
      <c r="O110" s="89"/>
      <c r="P110" s="89"/>
      <c r="Q110" s="89"/>
      <c r="R110" s="89"/>
      <c r="S110" s="114"/>
      <c r="T110" s="114"/>
      <c r="U110" s="114"/>
      <c r="V110" s="114"/>
      <c r="W110" s="114"/>
      <c r="X110" s="114"/>
      <c r="Y110" s="114"/>
      <c r="Z110" s="114"/>
      <c r="AA110" s="114"/>
      <c r="AB110" s="114"/>
      <c r="AC110" s="86"/>
      <c r="AD110" s="5"/>
    </row>
    <row r="111" spans="1:30" ht="12" customHeight="1" x14ac:dyDescent="0.3">
      <c r="A111" s="70"/>
      <c r="B111" s="113"/>
      <c r="C111" s="113"/>
      <c r="D111" s="70"/>
      <c r="E111" s="70"/>
      <c r="F111" s="70"/>
      <c r="G111" s="70"/>
      <c r="H111" s="70"/>
      <c r="I111" s="70"/>
      <c r="J111" s="70"/>
      <c r="K111" s="70"/>
      <c r="L111" s="70"/>
      <c r="M111" s="70"/>
      <c r="N111" s="89"/>
      <c r="O111" s="89"/>
      <c r="P111" s="89"/>
      <c r="Q111" s="89"/>
      <c r="R111" s="89"/>
      <c r="S111" s="114"/>
      <c r="T111" s="114"/>
      <c r="U111" s="114"/>
      <c r="V111" s="114"/>
      <c r="W111" s="114"/>
      <c r="X111" s="114"/>
      <c r="Y111" s="114"/>
      <c r="Z111" s="114"/>
      <c r="AA111" s="114"/>
      <c r="AB111" s="114"/>
      <c r="AC111" s="86"/>
      <c r="AD111" s="5"/>
    </row>
    <row r="112" spans="1:30" ht="12" customHeight="1" x14ac:dyDescent="0.3">
      <c r="A112" s="70"/>
      <c r="B112" s="113"/>
      <c r="C112" s="113"/>
      <c r="D112" s="70"/>
      <c r="E112" s="70"/>
      <c r="F112" s="70"/>
      <c r="G112" s="70"/>
      <c r="H112" s="70"/>
      <c r="I112" s="70"/>
      <c r="J112" s="70"/>
      <c r="K112" s="70"/>
      <c r="L112" s="70"/>
      <c r="M112" s="70"/>
      <c r="N112" s="89"/>
      <c r="O112" s="89"/>
      <c r="P112" s="89"/>
      <c r="Q112" s="89"/>
      <c r="R112" s="89"/>
      <c r="S112" s="114"/>
      <c r="T112" s="114"/>
      <c r="U112" s="114"/>
      <c r="V112" s="114"/>
      <c r="W112" s="114"/>
      <c r="X112" s="114"/>
      <c r="Y112" s="114"/>
      <c r="Z112" s="114"/>
      <c r="AA112" s="114"/>
      <c r="AB112" s="114"/>
      <c r="AC112" s="86"/>
      <c r="AD112" s="5"/>
    </row>
    <row r="113" spans="1:30" ht="12" customHeight="1" x14ac:dyDescent="0.3">
      <c r="A113" s="70"/>
      <c r="B113" s="113"/>
      <c r="C113" s="113"/>
      <c r="D113" s="70"/>
      <c r="E113" s="70"/>
      <c r="F113" s="70"/>
      <c r="G113" s="70"/>
      <c r="H113" s="70"/>
      <c r="I113" s="70"/>
      <c r="J113" s="70"/>
      <c r="K113" s="70"/>
      <c r="L113" s="70"/>
      <c r="M113" s="70"/>
      <c r="N113" s="89"/>
      <c r="O113" s="89"/>
      <c r="P113" s="89"/>
      <c r="Q113" s="89"/>
      <c r="R113" s="89"/>
      <c r="S113" s="114"/>
      <c r="T113" s="114"/>
      <c r="U113" s="114"/>
      <c r="V113" s="114"/>
      <c r="W113" s="114"/>
      <c r="X113" s="114"/>
      <c r="Y113" s="114"/>
      <c r="Z113" s="114"/>
      <c r="AA113" s="114"/>
      <c r="AB113" s="114"/>
      <c r="AC113" s="86"/>
      <c r="AD113" s="5"/>
    </row>
    <row r="114" spans="1:30" ht="12" customHeight="1" x14ac:dyDescent="0.3">
      <c r="A114" s="70"/>
      <c r="B114" s="113"/>
      <c r="C114" s="113"/>
      <c r="D114" s="70"/>
      <c r="E114" s="70"/>
      <c r="F114" s="70"/>
      <c r="G114" s="70"/>
      <c r="H114" s="70"/>
      <c r="I114" s="70"/>
      <c r="J114" s="70"/>
      <c r="K114" s="70"/>
      <c r="L114" s="70"/>
      <c r="M114" s="70"/>
      <c r="N114" s="89"/>
      <c r="O114" s="89"/>
      <c r="P114" s="89"/>
      <c r="Q114" s="89"/>
      <c r="R114" s="89"/>
      <c r="S114" s="114"/>
      <c r="T114" s="114"/>
      <c r="U114" s="114"/>
      <c r="V114" s="114"/>
      <c r="W114" s="114"/>
      <c r="X114" s="114"/>
      <c r="Y114" s="114"/>
      <c r="Z114" s="114"/>
      <c r="AA114" s="114"/>
      <c r="AB114" s="114"/>
      <c r="AC114" s="86"/>
      <c r="AD114" s="5"/>
    </row>
    <row r="115" spans="1:30" ht="12" customHeight="1" x14ac:dyDescent="0.3">
      <c r="A115" s="70"/>
      <c r="B115" s="113"/>
      <c r="C115" s="113"/>
      <c r="D115" s="70"/>
      <c r="E115" s="70"/>
      <c r="F115" s="70"/>
      <c r="G115" s="70"/>
      <c r="H115" s="70"/>
      <c r="I115" s="70"/>
      <c r="J115" s="70"/>
      <c r="K115" s="70"/>
      <c r="L115" s="70"/>
      <c r="M115" s="70"/>
      <c r="N115" s="89"/>
      <c r="O115" s="89"/>
      <c r="P115" s="89"/>
      <c r="Q115" s="89"/>
      <c r="R115" s="89"/>
      <c r="S115" s="114"/>
      <c r="T115" s="114"/>
      <c r="U115" s="114"/>
      <c r="V115" s="114"/>
      <c r="W115" s="114"/>
      <c r="X115" s="114"/>
      <c r="Y115" s="114"/>
      <c r="Z115" s="114"/>
      <c r="AA115" s="114"/>
      <c r="AB115" s="114"/>
      <c r="AC115" s="86"/>
      <c r="AD115" s="5"/>
    </row>
    <row r="116" spans="1:30" ht="12" customHeight="1" x14ac:dyDescent="0.3">
      <c r="A116" s="70"/>
      <c r="B116" s="113"/>
      <c r="C116" s="113"/>
      <c r="D116" s="70"/>
      <c r="E116" s="70"/>
      <c r="F116" s="70"/>
      <c r="G116" s="70"/>
      <c r="H116" s="70"/>
      <c r="I116" s="70"/>
      <c r="J116" s="70"/>
      <c r="K116" s="70"/>
      <c r="L116" s="70"/>
      <c r="M116" s="70"/>
      <c r="N116" s="89"/>
      <c r="O116" s="89"/>
      <c r="P116" s="89"/>
      <c r="Q116" s="89"/>
      <c r="R116" s="89"/>
      <c r="S116" s="114"/>
      <c r="T116" s="114"/>
      <c r="U116" s="114"/>
      <c r="V116" s="114"/>
      <c r="W116" s="114"/>
      <c r="X116" s="114"/>
      <c r="Y116" s="114"/>
      <c r="Z116" s="114"/>
      <c r="AA116" s="114"/>
      <c r="AB116" s="114"/>
      <c r="AC116" s="86"/>
      <c r="AD116" s="5"/>
    </row>
    <row r="117" spans="1:30" ht="12" customHeight="1" x14ac:dyDescent="0.3">
      <c r="A117" s="70"/>
      <c r="B117" s="113"/>
      <c r="C117" s="113"/>
      <c r="D117" s="70"/>
      <c r="E117" s="70"/>
      <c r="F117" s="70"/>
      <c r="G117" s="70"/>
      <c r="H117" s="70"/>
      <c r="I117" s="70"/>
      <c r="J117" s="70"/>
      <c r="K117" s="70"/>
      <c r="L117" s="70"/>
      <c r="M117" s="70"/>
      <c r="N117" s="89"/>
      <c r="O117" s="89"/>
      <c r="P117" s="89"/>
      <c r="Q117" s="89"/>
      <c r="R117" s="89"/>
      <c r="S117" s="114"/>
      <c r="T117" s="114"/>
      <c r="U117" s="114"/>
      <c r="V117" s="114"/>
      <c r="W117" s="114"/>
      <c r="X117" s="114"/>
      <c r="Y117" s="114"/>
      <c r="Z117" s="114"/>
      <c r="AA117" s="114"/>
      <c r="AB117" s="114"/>
      <c r="AC117" s="86"/>
      <c r="AD117" s="5"/>
    </row>
    <row r="118" spans="1:30" ht="12" customHeight="1" x14ac:dyDescent="0.3">
      <c r="A118" s="70"/>
      <c r="B118" s="113"/>
      <c r="C118" s="113"/>
      <c r="D118" s="70"/>
      <c r="E118" s="70"/>
      <c r="F118" s="70"/>
      <c r="G118" s="70"/>
      <c r="H118" s="70"/>
      <c r="I118" s="70"/>
      <c r="J118" s="70"/>
      <c r="K118" s="70"/>
      <c r="L118" s="70"/>
      <c r="M118" s="70"/>
      <c r="N118" s="89"/>
      <c r="O118" s="89"/>
      <c r="P118" s="89"/>
      <c r="Q118" s="89"/>
      <c r="R118" s="89"/>
      <c r="S118" s="114"/>
      <c r="T118" s="114"/>
      <c r="U118" s="114"/>
      <c r="V118" s="114"/>
      <c r="W118" s="114"/>
      <c r="X118" s="114"/>
      <c r="Y118" s="114"/>
      <c r="Z118" s="114"/>
      <c r="AA118" s="114"/>
      <c r="AB118" s="114"/>
      <c r="AC118" s="86"/>
      <c r="AD118" s="5"/>
    </row>
    <row r="119" spans="1:30" ht="12" customHeight="1" x14ac:dyDescent="0.3">
      <c r="A119" s="70"/>
      <c r="B119" s="113"/>
      <c r="C119" s="113"/>
      <c r="D119" s="70"/>
      <c r="E119" s="70"/>
      <c r="F119" s="70"/>
      <c r="G119" s="70"/>
      <c r="H119" s="70"/>
      <c r="I119" s="70"/>
      <c r="J119" s="70"/>
      <c r="K119" s="70"/>
      <c r="L119" s="70"/>
      <c r="M119" s="70"/>
      <c r="N119" s="89"/>
      <c r="O119" s="89"/>
      <c r="P119" s="89"/>
      <c r="Q119" s="89"/>
      <c r="R119" s="89"/>
      <c r="S119" s="114"/>
      <c r="T119" s="114"/>
      <c r="U119" s="114"/>
      <c r="V119" s="114"/>
      <c r="W119" s="114"/>
      <c r="X119" s="114"/>
      <c r="Y119" s="114"/>
      <c r="Z119" s="114"/>
      <c r="AA119" s="114"/>
      <c r="AB119" s="114"/>
      <c r="AC119" s="86"/>
      <c r="AD119" s="5"/>
    </row>
    <row r="120" spans="1:30" ht="12" customHeight="1" x14ac:dyDescent="0.3">
      <c r="A120" s="70"/>
      <c r="B120" s="113"/>
      <c r="C120" s="113"/>
      <c r="D120" s="70"/>
      <c r="E120" s="70"/>
      <c r="F120" s="70"/>
      <c r="G120" s="70"/>
      <c r="H120" s="70"/>
      <c r="I120" s="70"/>
      <c r="J120" s="70"/>
      <c r="K120" s="70"/>
      <c r="L120" s="70"/>
      <c r="M120" s="70"/>
      <c r="N120" s="89"/>
      <c r="O120" s="89"/>
      <c r="P120" s="89"/>
      <c r="Q120" s="89"/>
      <c r="R120" s="89"/>
      <c r="S120" s="114"/>
      <c r="T120" s="114"/>
      <c r="U120" s="114"/>
      <c r="V120" s="114"/>
      <c r="W120" s="114"/>
      <c r="X120" s="114"/>
      <c r="Y120" s="114"/>
      <c r="Z120" s="114"/>
      <c r="AA120" s="114"/>
      <c r="AB120" s="114"/>
      <c r="AC120" s="86"/>
      <c r="AD120" s="5"/>
    </row>
    <row r="121" spans="1:30" ht="12" customHeight="1" x14ac:dyDescent="0.3">
      <c r="A121" s="70"/>
      <c r="B121" s="113"/>
      <c r="C121" s="113"/>
      <c r="D121" s="70"/>
      <c r="E121" s="70"/>
      <c r="F121" s="70"/>
      <c r="G121" s="70"/>
      <c r="H121" s="70"/>
      <c r="I121" s="70"/>
      <c r="J121" s="70"/>
      <c r="K121" s="70"/>
      <c r="L121" s="70"/>
      <c r="M121" s="70"/>
      <c r="N121" s="89"/>
      <c r="O121" s="89"/>
      <c r="P121" s="89"/>
      <c r="Q121" s="89"/>
      <c r="R121" s="89"/>
      <c r="S121" s="114"/>
      <c r="T121" s="114"/>
      <c r="U121" s="114"/>
      <c r="V121" s="114"/>
      <c r="W121" s="114"/>
      <c r="X121" s="114"/>
      <c r="Y121" s="114"/>
      <c r="Z121" s="114"/>
      <c r="AA121" s="114"/>
      <c r="AB121" s="114"/>
      <c r="AC121" s="86"/>
      <c r="AD121" s="5"/>
    </row>
    <row r="122" spans="1:30" ht="12" customHeight="1" x14ac:dyDescent="0.3">
      <c r="A122" s="70"/>
      <c r="B122" s="113"/>
      <c r="C122" s="113"/>
      <c r="D122" s="70"/>
      <c r="E122" s="70"/>
      <c r="F122" s="70"/>
      <c r="G122" s="70"/>
      <c r="H122" s="70"/>
      <c r="I122" s="70"/>
      <c r="J122" s="70"/>
      <c r="K122" s="70"/>
      <c r="L122" s="70"/>
      <c r="M122" s="70"/>
      <c r="N122" s="89"/>
      <c r="O122" s="89"/>
      <c r="P122" s="89"/>
      <c r="Q122" s="89"/>
      <c r="R122" s="89"/>
      <c r="S122" s="114"/>
      <c r="T122" s="114"/>
      <c r="U122" s="114"/>
      <c r="V122" s="114"/>
      <c r="W122" s="114"/>
      <c r="X122" s="114"/>
      <c r="Y122" s="114"/>
      <c r="Z122" s="114"/>
      <c r="AA122" s="114"/>
      <c r="AB122" s="114"/>
      <c r="AC122" s="86"/>
      <c r="AD122" s="5"/>
    </row>
    <row r="123" spans="1:30" ht="12" customHeight="1" x14ac:dyDescent="0.3">
      <c r="A123" s="70"/>
      <c r="B123" s="113"/>
      <c r="C123" s="113"/>
      <c r="D123" s="70"/>
      <c r="E123" s="70"/>
      <c r="F123" s="70"/>
      <c r="G123" s="70"/>
      <c r="H123" s="70"/>
      <c r="I123" s="70"/>
      <c r="J123" s="70"/>
      <c r="K123" s="70"/>
      <c r="L123" s="70"/>
      <c r="M123" s="70"/>
      <c r="N123" s="89"/>
      <c r="O123" s="89"/>
      <c r="P123" s="89"/>
      <c r="Q123" s="89"/>
      <c r="R123" s="89"/>
      <c r="S123" s="114"/>
      <c r="T123" s="114"/>
      <c r="U123" s="114"/>
      <c r="V123" s="114"/>
      <c r="W123" s="114"/>
      <c r="X123" s="114"/>
      <c r="Y123" s="114"/>
      <c r="Z123" s="114"/>
      <c r="AA123" s="114"/>
      <c r="AB123" s="114"/>
      <c r="AC123" s="86"/>
      <c r="AD123" s="5"/>
    </row>
    <row r="124" spans="1:30" ht="12" customHeight="1" x14ac:dyDescent="0.3">
      <c r="A124" s="70"/>
      <c r="B124" s="113"/>
      <c r="C124" s="113"/>
      <c r="D124" s="70"/>
      <c r="E124" s="70"/>
      <c r="F124" s="70"/>
      <c r="G124" s="70"/>
      <c r="H124" s="70"/>
      <c r="I124" s="70"/>
      <c r="J124" s="70"/>
      <c r="K124" s="70"/>
      <c r="L124" s="70"/>
      <c r="M124" s="70"/>
      <c r="N124" s="89"/>
      <c r="O124" s="89"/>
      <c r="P124" s="89"/>
      <c r="Q124" s="89"/>
      <c r="R124" s="89"/>
      <c r="S124" s="114"/>
      <c r="T124" s="114"/>
      <c r="U124" s="114"/>
      <c r="V124" s="114"/>
      <c r="W124" s="114"/>
      <c r="X124" s="114"/>
      <c r="Y124" s="114"/>
      <c r="Z124" s="114"/>
      <c r="AA124" s="114"/>
      <c r="AB124" s="114"/>
      <c r="AC124" s="86"/>
      <c r="AD124" s="5"/>
    </row>
    <row r="125" spans="1:30" ht="12" customHeight="1" x14ac:dyDescent="0.3">
      <c r="A125" s="70"/>
      <c r="B125" s="113"/>
      <c r="C125" s="113"/>
      <c r="D125" s="70"/>
      <c r="E125" s="70"/>
      <c r="F125" s="70"/>
      <c r="G125" s="70"/>
      <c r="H125" s="70"/>
      <c r="I125" s="70"/>
      <c r="J125" s="70"/>
      <c r="K125" s="70"/>
      <c r="L125" s="70"/>
      <c r="M125" s="70"/>
      <c r="N125" s="89"/>
      <c r="O125" s="89"/>
      <c r="P125" s="89"/>
      <c r="Q125" s="89"/>
      <c r="R125" s="89"/>
      <c r="S125" s="114"/>
      <c r="T125" s="114"/>
      <c r="U125" s="114"/>
      <c r="V125" s="114"/>
      <c r="W125" s="114"/>
      <c r="X125" s="114"/>
      <c r="Y125" s="114"/>
      <c r="Z125" s="114"/>
      <c r="AA125" s="114"/>
      <c r="AB125" s="114"/>
      <c r="AC125" s="86"/>
      <c r="AD125" s="5"/>
    </row>
    <row r="126" spans="1:30" ht="12" customHeight="1" x14ac:dyDescent="0.3">
      <c r="A126" s="70"/>
      <c r="B126" s="113"/>
      <c r="C126" s="113"/>
      <c r="D126" s="70"/>
      <c r="E126" s="70"/>
      <c r="F126" s="70"/>
      <c r="G126" s="70"/>
      <c r="H126" s="70"/>
      <c r="I126" s="70"/>
      <c r="J126" s="70"/>
      <c r="K126" s="70"/>
      <c r="L126" s="70"/>
      <c r="M126" s="70"/>
      <c r="N126" s="89"/>
      <c r="O126" s="89"/>
      <c r="P126" s="89"/>
      <c r="Q126" s="89"/>
      <c r="R126" s="89"/>
      <c r="S126" s="114"/>
      <c r="T126" s="114"/>
      <c r="U126" s="114"/>
      <c r="V126" s="114"/>
      <c r="W126" s="114"/>
      <c r="X126" s="114"/>
      <c r="Y126" s="114"/>
      <c r="Z126" s="114"/>
      <c r="AA126" s="114"/>
      <c r="AB126" s="114"/>
      <c r="AC126" s="86"/>
      <c r="AD126" s="5"/>
    </row>
    <row r="127" spans="1:30" ht="12" customHeight="1" x14ac:dyDescent="0.3">
      <c r="A127" s="70"/>
      <c r="B127" s="113"/>
      <c r="C127" s="113"/>
      <c r="D127" s="70"/>
      <c r="E127" s="70"/>
      <c r="F127" s="70"/>
      <c r="G127" s="70"/>
      <c r="H127" s="70"/>
      <c r="I127" s="70"/>
      <c r="J127" s="70"/>
      <c r="K127" s="70"/>
      <c r="L127" s="70"/>
      <c r="M127" s="70"/>
      <c r="N127" s="89"/>
      <c r="O127" s="89"/>
      <c r="P127" s="89"/>
      <c r="Q127" s="89"/>
      <c r="R127" s="89"/>
      <c r="S127" s="114"/>
      <c r="T127" s="114"/>
      <c r="U127" s="114"/>
      <c r="V127" s="114"/>
      <c r="W127" s="114"/>
      <c r="X127" s="114"/>
      <c r="Y127" s="114"/>
      <c r="Z127" s="114"/>
      <c r="AA127" s="114"/>
      <c r="AB127" s="114"/>
      <c r="AC127" s="86"/>
      <c r="AD127" s="5"/>
    </row>
    <row r="128" spans="1:30" ht="12" customHeight="1" x14ac:dyDescent="0.3">
      <c r="A128" s="70"/>
      <c r="B128" s="113"/>
      <c r="C128" s="113"/>
      <c r="D128" s="70"/>
      <c r="E128" s="70"/>
      <c r="F128" s="70"/>
      <c r="G128" s="70"/>
      <c r="H128" s="70"/>
      <c r="I128" s="70"/>
      <c r="J128" s="70"/>
      <c r="K128" s="70"/>
      <c r="L128" s="70"/>
      <c r="M128" s="70"/>
      <c r="N128" s="89"/>
      <c r="O128" s="89"/>
      <c r="P128" s="89"/>
      <c r="Q128" s="89"/>
      <c r="R128" s="89"/>
      <c r="S128" s="114"/>
      <c r="T128" s="114"/>
      <c r="U128" s="114"/>
      <c r="V128" s="114"/>
      <c r="W128" s="114"/>
      <c r="X128" s="114"/>
      <c r="Y128" s="114"/>
      <c r="Z128" s="114"/>
      <c r="AA128" s="114"/>
      <c r="AB128" s="114"/>
      <c r="AC128" s="86"/>
      <c r="AD128" s="5"/>
    </row>
    <row r="129" spans="1:30" ht="12" customHeight="1" x14ac:dyDescent="0.3">
      <c r="A129" s="70"/>
      <c r="B129" s="113"/>
      <c r="C129" s="113"/>
      <c r="D129" s="70"/>
      <c r="E129" s="70"/>
      <c r="F129" s="70"/>
      <c r="G129" s="70"/>
      <c r="H129" s="70"/>
      <c r="I129" s="70"/>
      <c r="J129" s="70"/>
      <c r="K129" s="70"/>
      <c r="L129" s="70"/>
      <c r="M129" s="70"/>
      <c r="N129" s="89"/>
      <c r="O129" s="89"/>
      <c r="P129" s="89"/>
      <c r="Q129" s="89"/>
      <c r="R129" s="89"/>
      <c r="S129" s="114"/>
      <c r="T129" s="114"/>
      <c r="U129" s="114"/>
      <c r="V129" s="114"/>
      <c r="W129" s="114"/>
      <c r="X129" s="114"/>
      <c r="Y129" s="114"/>
      <c r="Z129" s="114"/>
      <c r="AA129" s="114"/>
      <c r="AB129" s="114"/>
      <c r="AC129" s="86"/>
      <c r="AD129" s="5"/>
    </row>
    <row r="130" spans="1:30" ht="12" customHeight="1" x14ac:dyDescent="0.3">
      <c r="A130" s="70"/>
      <c r="B130" s="113"/>
      <c r="C130" s="113"/>
      <c r="D130" s="70"/>
      <c r="E130" s="70"/>
      <c r="F130" s="70"/>
      <c r="G130" s="70"/>
      <c r="H130" s="70"/>
      <c r="I130" s="70"/>
      <c r="J130" s="70"/>
      <c r="K130" s="70"/>
      <c r="L130" s="70"/>
      <c r="M130" s="70"/>
      <c r="N130" s="89"/>
      <c r="O130" s="89"/>
      <c r="P130" s="89"/>
      <c r="Q130" s="89"/>
      <c r="R130" s="89"/>
      <c r="S130" s="114"/>
      <c r="T130" s="114"/>
      <c r="U130" s="114"/>
      <c r="V130" s="114"/>
      <c r="W130" s="114"/>
      <c r="X130" s="114"/>
      <c r="Y130" s="114"/>
      <c r="Z130" s="114"/>
      <c r="AA130" s="114"/>
      <c r="AB130" s="114"/>
      <c r="AC130" s="86"/>
      <c r="AD130" s="5"/>
    </row>
    <row r="131" spans="1:30" ht="12" customHeight="1" x14ac:dyDescent="0.3">
      <c r="A131" s="70"/>
      <c r="B131" s="113"/>
      <c r="C131" s="113"/>
      <c r="D131" s="70"/>
      <c r="E131" s="70"/>
      <c r="F131" s="70"/>
      <c r="G131" s="70"/>
      <c r="H131" s="70"/>
      <c r="I131" s="70"/>
      <c r="J131" s="70"/>
      <c r="K131" s="70"/>
      <c r="L131" s="70"/>
      <c r="M131" s="70"/>
      <c r="N131" s="89"/>
      <c r="O131" s="89"/>
      <c r="P131" s="89"/>
      <c r="Q131" s="89"/>
      <c r="R131" s="89"/>
      <c r="S131" s="114"/>
      <c r="T131" s="114"/>
      <c r="U131" s="114"/>
      <c r="V131" s="114"/>
      <c r="W131" s="114"/>
      <c r="X131" s="114"/>
      <c r="Y131" s="114"/>
      <c r="Z131" s="114"/>
      <c r="AA131" s="114"/>
      <c r="AB131" s="114"/>
      <c r="AC131" s="86"/>
      <c r="AD131" s="5"/>
    </row>
    <row r="132" spans="1:30" ht="12" customHeight="1" x14ac:dyDescent="0.3">
      <c r="A132" s="70"/>
      <c r="B132" s="113"/>
      <c r="C132" s="113"/>
      <c r="D132" s="70"/>
      <c r="E132" s="70"/>
      <c r="F132" s="70"/>
      <c r="G132" s="70"/>
      <c r="H132" s="70"/>
      <c r="I132" s="70"/>
      <c r="J132" s="70"/>
      <c r="K132" s="70"/>
      <c r="L132" s="70"/>
      <c r="M132" s="70"/>
      <c r="N132" s="89"/>
      <c r="O132" s="89"/>
      <c r="P132" s="89"/>
      <c r="Q132" s="89"/>
      <c r="R132" s="89"/>
      <c r="S132" s="114"/>
      <c r="T132" s="114"/>
      <c r="U132" s="114"/>
      <c r="V132" s="114"/>
      <c r="W132" s="114"/>
      <c r="X132" s="114"/>
      <c r="Y132" s="114"/>
      <c r="Z132" s="114"/>
      <c r="AA132" s="114"/>
      <c r="AB132" s="114"/>
      <c r="AC132" s="86"/>
      <c r="AD132" s="5"/>
    </row>
    <row r="133" spans="1:30" ht="12" customHeight="1" x14ac:dyDescent="0.3">
      <c r="A133" s="70"/>
      <c r="B133" s="113"/>
      <c r="C133" s="113"/>
      <c r="D133" s="70"/>
      <c r="E133" s="70"/>
      <c r="F133" s="70"/>
      <c r="G133" s="70"/>
      <c r="H133" s="70"/>
      <c r="I133" s="70"/>
      <c r="J133" s="70"/>
      <c r="K133" s="70"/>
      <c r="L133" s="70"/>
      <c r="M133" s="70"/>
      <c r="N133" s="89"/>
      <c r="O133" s="89"/>
      <c r="P133" s="89"/>
      <c r="Q133" s="89"/>
      <c r="R133" s="89"/>
      <c r="S133" s="114"/>
      <c r="T133" s="114"/>
      <c r="U133" s="114"/>
      <c r="V133" s="114"/>
      <c r="W133" s="114"/>
      <c r="X133" s="114"/>
      <c r="Y133" s="114"/>
      <c r="Z133" s="114"/>
      <c r="AA133" s="114"/>
      <c r="AB133" s="114"/>
      <c r="AC133" s="86"/>
      <c r="AD133" s="5"/>
    </row>
    <row r="134" spans="1:30" ht="12" customHeight="1" x14ac:dyDescent="0.3">
      <c r="A134" s="70"/>
      <c r="B134" s="113"/>
      <c r="C134" s="113"/>
      <c r="D134" s="70"/>
      <c r="E134" s="70"/>
      <c r="F134" s="70"/>
      <c r="G134" s="70"/>
      <c r="H134" s="70"/>
      <c r="I134" s="70"/>
      <c r="J134" s="70"/>
      <c r="K134" s="70"/>
      <c r="L134" s="70"/>
      <c r="M134" s="70"/>
      <c r="N134" s="89"/>
      <c r="O134" s="89"/>
      <c r="P134" s="89"/>
      <c r="Q134" s="89"/>
      <c r="R134" s="89"/>
      <c r="S134" s="114"/>
      <c r="T134" s="114"/>
      <c r="U134" s="114"/>
      <c r="V134" s="114"/>
      <c r="W134" s="114"/>
      <c r="X134" s="114"/>
      <c r="Y134" s="114"/>
      <c r="Z134" s="114"/>
      <c r="AA134" s="114"/>
      <c r="AB134" s="114"/>
      <c r="AC134" s="86"/>
      <c r="AD134" s="5"/>
    </row>
    <row r="135" spans="1:30" ht="12" customHeight="1" x14ac:dyDescent="0.3">
      <c r="A135" s="70"/>
      <c r="B135" s="113"/>
      <c r="C135" s="113"/>
      <c r="D135" s="70"/>
      <c r="E135" s="70"/>
      <c r="F135" s="70"/>
      <c r="G135" s="70"/>
      <c r="H135" s="70"/>
      <c r="I135" s="70"/>
      <c r="J135" s="70"/>
      <c r="K135" s="70"/>
      <c r="L135" s="70"/>
      <c r="M135" s="70"/>
      <c r="N135" s="89"/>
      <c r="O135" s="89"/>
      <c r="P135" s="89"/>
      <c r="Q135" s="89"/>
      <c r="R135" s="89"/>
      <c r="S135" s="114"/>
      <c r="T135" s="114"/>
      <c r="U135" s="114"/>
      <c r="V135" s="114"/>
      <c r="W135" s="114"/>
      <c r="X135" s="114"/>
      <c r="Y135" s="114"/>
      <c r="Z135" s="114"/>
      <c r="AA135" s="114"/>
      <c r="AB135" s="114"/>
      <c r="AC135" s="86"/>
      <c r="AD135" s="5"/>
    </row>
    <row r="136" spans="1:30" ht="12" customHeight="1" x14ac:dyDescent="0.3">
      <c r="A136" s="70"/>
      <c r="B136" s="113"/>
      <c r="C136" s="113"/>
      <c r="D136" s="70"/>
      <c r="E136" s="70"/>
      <c r="F136" s="70"/>
      <c r="G136" s="70"/>
      <c r="H136" s="70"/>
      <c r="I136" s="70"/>
      <c r="J136" s="70"/>
      <c r="K136" s="70"/>
      <c r="L136" s="70"/>
      <c r="M136" s="70"/>
      <c r="N136" s="89"/>
      <c r="O136" s="89"/>
      <c r="P136" s="89"/>
      <c r="Q136" s="89"/>
      <c r="R136" s="89"/>
      <c r="S136" s="114"/>
      <c r="T136" s="114"/>
      <c r="U136" s="114"/>
      <c r="V136" s="114"/>
      <c r="W136" s="114"/>
      <c r="X136" s="114"/>
      <c r="Y136" s="114"/>
      <c r="Z136" s="114"/>
      <c r="AA136" s="114"/>
      <c r="AB136" s="114"/>
      <c r="AC136" s="86"/>
      <c r="AD136" s="5"/>
    </row>
    <row r="137" spans="1:30" ht="12" customHeight="1" x14ac:dyDescent="0.3">
      <c r="A137" s="70"/>
      <c r="B137" s="113"/>
      <c r="C137" s="113"/>
      <c r="D137" s="70"/>
      <c r="E137" s="70"/>
      <c r="F137" s="70"/>
      <c r="G137" s="70"/>
      <c r="H137" s="70"/>
      <c r="I137" s="70"/>
      <c r="J137" s="70"/>
      <c r="K137" s="70"/>
      <c r="L137" s="70"/>
      <c r="M137" s="70"/>
      <c r="N137" s="89"/>
      <c r="O137" s="89"/>
      <c r="P137" s="89"/>
      <c r="Q137" s="89"/>
      <c r="R137" s="89"/>
      <c r="S137" s="114"/>
      <c r="T137" s="114"/>
      <c r="U137" s="114"/>
      <c r="V137" s="114"/>
      <c r="W137" s="114"/>
      <c r="X137" s="114"/>
      <c r="Y137" s="114"/>
      <c r="Z137" s="114"/>
      <c r="AA137" s="114"/>
      <c r="AB137" s="114"/>
      <c r="AC137" s="86"/>
      <c r="AD137" s="5"/>
    </row>
    <row r="138" spans="1:30" ht="12" customHeight="1" x14ac:dyDescent="0.3">
      <c r="A138" s="70"/>
      <c r="B138" s="113"/>
      <c r="C138" s="113"/>
      <c r="D138" s="70"/>
      <c r="E138" s="70"/>
      <c r="F138" s="70"/>
      <c r="G138" s="70"/>
      <c r="H138" s="70"/>
      <c r="I138" s="70"/>
      <c r="J138" s="70"/>
      <c r="K138" s="70"/>
      <c r="L138" s="70"/>
      <c r="M138" s="70"/>
      <c r="N138" s="89"/>
      <c r="O138" s="89"/>
      <c r="P138" s="89"/>
      <c r="Q138" s="89"/>
      <c r="R138" s="89"/>
      <c r="S138" s="114"/>
      <c r="T138" s="114"/>
      <c r="U138" s="114"/>
      <c r="V138" s="114"/>
      <c r="W138" s="114"/>
      <c r="X138" s="114"/>
      <c r="Y138" s="114"/>
      <c r="Z138" s="114"/>
      <c r="AA138" s="114"/>
      <c r="AB138" s="114"/>
      <c r="AC138" s="86"/>
      <c r="AD138" s="5"/>
    </row>
    <row r="139" spans="1:30" ht="12" customHeight="1" x14ac:dyDescent="0.3">
      <c r="A139" s="70"/>
      <c r="B139" s="113"/>
      <c r="C139" s="113"/>
      <c r="D139" s="70"/>
      <c r="E139" s="70"/>
      <c r="F139" s="70"/>
      <c r="G139" s="70"/>
      <c r="H139" s="70"/>
      <c r="I139" s="70"/>
      <c r="J139" s="70"/>
      <c r="K139" s="70"/>
      <c r="L139" s="70"/>
      <c r="M139" s="70"/>
      <c r="N139" s="89"/>
      <c r="O139" s="89"/>
      <c r="P139" s="89"/>
      <c r="Q139" s="89"/>
      <c r="R139" s="89"/>
      <c r="S139" s="114"/>
      <c r="T139" s="114"/>
      <c r="U139" s="114"/>
      <c r="V139" s="114"/>
      <c r="W139" s="114"/>
      <c r="X139" s="114"/>
      <c r="Y139" s="114"/>
      <c r="Z139" s="114"/>
      <c r="AA139" s="114"/>
      <c r="AB139" s="114"/>
      <c r="AC139" s="86"/>
      <c r="AD139" s="5"/>
    </row>
    <row r="140" spans="1:30" ht="12" customHeight="1" x14ac:dyDescent="0.3">
      <c r="A140" s="70"/>
      <c r="B140" s="113"/>
      <c r="C140" s="113"/>
      <c r="D140" s="70"/>
      <c r="E140" s="70"/>
      <c r="F140" s="70"/>
      <c r="G140" s="70"/>
      <c r="H140" s="70"/>
      <c r="I140" s="70"/>
      <c r="J140" s="70"/>
      <c r="K140" s="70"/>
      <c r="L140" s="70"/>
      <c r="M140" s="70"/>
      <c r="N140" s="89"/>
      <c r="O140" s="89"/>
      <c r="P140" s="89"/>
      <c r="Q140" s="89"/>
      <c r="R140" s="89"/>
      <c r="S140" s="114"/>
      <c r="T140" s="114"/>
      <c r="U140" s="114"/>
      <c r="V140" s="114"/>
      <c r="W140" s="114"/>
      <c r="X140" s="114"/>
      <c r="Y140" s="114"/>
      <c r="Z140" s="114"/>
      <c r="AA140" s="114"/>
      <c r="AB140" s="114"/>
      <c r="AC140" s="86"/>
      <c r="AD140" s="5"/>
    </row>
    <row r="141" spans="1:30" ht="12" customHeight="1" x14ac:dyDescent="0.3">
      <c r="A141" s="70"/>
      <c r="B141" s="113"/>
      <c r="C141" s="113"/>
      <c r="D141" s="70"/>
      <c r="E141" s="70"/>
      <c r="F141" s="70"/>
      <c r="G141" s="70"/>
      <c r="H141" s="70"/>
      <c r="I141" s="70"/>
      <c r="J141" s="70"/>
      <c r="K141" s="70"/>
      <c r="L141" s="70"/>
      <c r="M141" s="70"/>
      <c r="N141" s="89"/>
      <c r="O141" s="89"/>
      <c r="P141" s="89"/>
      <c r="Q141" s="89"/>
      <c r="R141" s="89"/>
      <c r="S141" s="114"/>
      <c r="T141" s="114"/>
      <c r="U141" s="114"/>
      <c r="V141" s="114"/>
      <c r="W141" s="114"/>
      <c r="X141" s="114"/>
      <c r="Y141" s="114"/>
      <c r="Z141" s="114"/>
      <c r="AA141" s="114"/>
      <c r="AB141" s="114"/>
      <c r="AC141" s="86"/>
      <c r="AD141" s="5"/>
    </row>
    <row r="142" spans="1:30" ht="12" customHeight="1" x14ac:dyDescent="0.3">
      <c r="A142" s="70"/>
      <c r="B142" s="113"/>
      <c r="C142" s="113"/>
      <c r="D142" s="70"/>
      <c r="E142" s="70"/>
      <c r="F142" s="70"/>
      <c r="G142" s="70"/>
      <c r="H142" s="70"/>
      <c r="I142" s="70"/>
      <c r="J142" s="70"/>
      <c r="K142" s="70"/>
      <c r="L142" s="70"/>
      <c r="M142" s="70"/>
      <c r="N142" s="89"/>
      <c r="O142" s="89"/>
      <c r="P142" s="89"/>
      <c r="Q142" s="89"/>
      <c r="R142" s="89"/>
      <c r="S142" s="114"/>
      <c r="T142" s="114"/>
      <c r="U142" s="114"/>
      <c r="V142" s="114"/>
      <c r="W142" s="114"/>
      <c r="X142" s="114"/>
      <c r="Y142" s="114"/>
      <c r="Z142" s="114"/>
      <c r="AA142" s="114"/>
      <c r="AB142" s="114"/>
      <c r="AC142" s="86"/>
      <c r="AD142" s="5"/>
    </row>
    <row r="143" spans="1:30" ht="12" customHeight="1" x14ac:dyDescent="0.3">
      <c r="A143" s="70"/>
      <c r="B143" s="113"/>
      <c r="C143" s="113"/>
      <c r="D143" s="70"/>
      <c r="E143" s="70"/>
      <c r="F143" s="70"/>
      <c r="G143" s="70"/>
      <c r="H143" s="70"/>
      <c r="I143" s="70"/>
      <c r="J143" s="70"/>
      <c r="K143" s="70"/>
      <c r="L143" s="70"/>
      <c r="M143" s="70"/>
      <c r="N143" s="89"/>
      <c r="O143" s="89"/>
      <c r="P143" s="89"/>
      <c r="Q143" s="89"/>
      <c r="R143" s="89"/>
      <c r="S143" s="114"/>
      <c r="T143" s="114"/>
      <c r="U143" s="114"/>
      <c r="V143" s="114"/>
      <c r="W143" s="114"/>
      <c r="X143" s="114"/>
      <c r="Y143" s="114"/>
      <c r="Z143" s="114"/>
      <c r="AA143" s="114"/>
      <c r="AB143" s="114"/>
      <c r="AC143" s="86"/>
      <c r="AD143" s="5"/>
    </row>
    <row r="144" spans="1:30" ht="12" customHeight="1" x14ac:dyDescent="0.3">
      <c r="A144" s="70"/>
      <c r="B144" s="113"/>
      <c r="C144" s="113"/>
      <c r="D144" s="70"/>
      <c r="E144" s="70"/>
      <c r="F144" s="70"/>
      <c r="G144" s="70"/>
      <c r="H144" s="70"/>
      <c r="I144" s="70"/>
      <c r="J144" s="70"/>
      <c r="K144" s="70"/>
      <c r="L144" s="70"/>
      <c r="M144" s="70"/>
      <c r="N144" s="89"/>
      <c r="O144" s="89"/>
      <c r="P144" s="89"/>
      <c r="Q144" s="89"/>
      <c r="R144" s="89"/>
      <c r="S144" s="114"/>
      <c r="T144" s="114"/>
      <c r="U144" s="114"/>
      <c r="V144" s="114"/>
      <c r="W144" s="114"/>
      <c r="X144" s="114"/>
      <c r="Y144" s="114"/>
      <c r="Z144" s="114"/>
      <c r="AA144" s="114"/>
      <c r="AB144" s="114"/>
      <c r="AC144" s="86"/>
      <c r="AD144" s="5"/>
    </row>
    <row r="145" spans="1:30" ht="12" customHeight="1" x14ac:dyDescent="0.3">
      <c r="A145" s="70"/>
      <c r="B145" s="113"/>
      <c r="C145" s="113"/>
      <c r="D145" s="70"/>
      <c r="E145" s="70"/>
      <c r="F145" s="70"/>
      <c r="G145" s="70"/>
      <c r="H145" s="70"/>
      <c r="I145" s="70"/>
      <c r="J145" s="70"/>
      <c r="K145" s="70"/>
      <c r="L145" s="70"/>
      <c r="M145" s="70"/>
      <c r="N145" s="89"/>
      <c r="O145" s="89"/>
      <c r="P145" s="89"/>
      <c r="Q145" s="89"/>
      <c r="R145" s="89"/>
      <c r="S145" s="114"/>
      <c r="T145" s="114"/>
      <c r="U145" s="114"/>
      <c r="V145" s="114"/>
      <c r="W145" s="114"/>
      <c r="X145" s="114"/>
      <c r="Y145" s="114"/>
      <c r="Z145" s="114"/>
      <c r="AA145" s="114"/>
      <c r="AB145" s="114"/>
      <c r="AC145" s="86"/>
      <c r="AD145" s="5"/>
    </row>
    <row r="146" spans="1:30" ht="12" customHeight="1" x14ac:dyDescent="0.3">
      <c r="A146" s="70"/>
      <c r="B146" s="113"/>
      <c r="C146" s="113"/>
      <c r="D146" s="70"/>
      <c r="E146" s="70"/>
      <c r="F146" s="70"/>
      <c r="G146" s="70"/>
      <c r="H146" s="70"/>
      <c r="I146" s="70"/>
      <c r="J146" s="70"/>
      <c r="K146" s="70"/>
      <c r="L146" s="70"/>
      <c r="M146" s="70"/>
      <c r="N146" s="89"/>
      <c r="O146" s="89"/>
      <c r="P146" s="89"/>
      <c r="Q146" s="89"/>
      <c r="R146" s="89"/>
      <c r="S146" s="114"/>
      <c r="T146" s="114"/>
      <c r="U146" s="114"/>
      <c r="V146" s="114"/>
      <c r="W146" s="114"/>
      <c r="X146" s="114"/>
      <c r="Y146" s="114"/>
      <c r="Z146" s="114"/>
      <c r="AA146" s="114"/>
      <c r="AB146" s="114"/>
      <c r="AC146" s="86"/>
      <c r="AD146" s="5"/>
    </row>
    <row r="147" spans="1:30" ht="12" customHeight="1" x14ac:dyDescent="0.3">
      <c r="A147" s="70"/>
      <c r="B147" s="113"/>
      <c r="C147" s="113"/>
      <c r="D147" s="70"/>
      <c r="E147" s="70"/>
      <c r="F147" s="70"/>
      <c r="G147" s="70"/>
      <c r="H147" s="70"/>
      <c r="I147" s="70"/>
      <c r="J147" s="70"/>
      <c r="K147" s="70"/>
      <c r="L147" s="70"/>
      <c r="M147" s="70"/>
      <c r="N147" s="89"/>
      <c r="O147" s="89"/>
      <c r="P147" s="89"/>
      <c r="Q147" s="89"/>
      <c r="R147" s="89"/>
      <c r="S147" s="114"/>
      <c r="T147" s="114"/>
      <c r="U147" s="114"/>
      <c r="V147" s="114"/>
      <c r="W147" s="114"/>
      <c r="X147" s="114"/>
      <c r="Y147" s="114"/>
      <c r="Z147" s="114"/>
      <c r="AA147" s="114"/>
      <c r="AB147" s="114"/>
      <c r="AC147" s="86"/>
      <c r="AD147" s="5"/>
    </row>
    <row r="148" spans="1:30" ht="12" customHeight="1" x14ac:dyDescent="0.3">
      <c r="A148" s="70"/>
      <c r="B148" s="113"/>
      <c r="C148" s="113"/>
      <c r="D148" s="70"/>
      <c r="E148" s="70"/>
      <c r="F148" s="70"/>
      <c r="G148" s="70"/>
      <c r="H148" s="70"/>
      <c r="I148" s="70"/>
      <c r="J148" s="70"/>
      <c r="K148" s="70"/>
      <c r="L148" s="70"/>
      <c r="M148" s="70"/>
      <c r="N148" s="89"/>
      <c r="O148" s="89"/>
      <c r="P148" s="89"/>
      <c r="Q148" s="89"/>
      <c r="R148" s="89"/>
      <c r="S148" s="114"/>
      <c r="T148" s="114"/>
      <c r="U148" s="114"/>
      <c r="V148" s="114"/>
      <c r="W148" s="114"/>
      <c r="X148" s="114"/>
      <c r="Y148" s="114"/>
      <c r="Z148" s="114"/>
      <c r="AA148" s="114"/>
      <c r="AB148" s="114"/>
      <c r="AC148" s="86"/>
      <c r="AD148" s="5"/>
    </row>
    <row r="149" spans="1:30" ht="12" customHeight="1" x14ac:dyDescent="0.3">
      <c r="A149" s="70"/>
      <c r="B149" s="113"/>
      <c r="C149" s="113"/>
      <c r="D149" s="70"/>
      <c r="E149" s="70"/>
      <c r="F149" s="70"/>
      <c r="G149" s="70"/>
      <c r="H149" s="70"/>
      <c r="I149" s="70"/>
      <c r="J149" s="70"/>
      <c r="K149" s="70"/>
      <c r="L149" s="70"/>
      <c r="M149" s="70"/>
      <c r="N149" s="89"/>
      <c r="O149" s="89"/>
      <c r="P149" s="89"/>
      <c r="Q149" s="89"/>
      <c r="R149" s="89"/>
      <c r="S149" s="114"/>
      <c r="T149" s="114"/>
      <c r="U149" s="114"/>
      <c r="V149" s="114"/>
      <c r="W149" s="114"/>
      <c r="X149" s="114"/>
      <c r="Y149" s="114"/>
      <c r="Z149" s="114"/>
      <c r="AA149" s="114"/>
      <c r="AB149" s="114"/>
      <c r="AC149" s="86"/>
      <c r="AD149" s="5"/>
    </row>
    <row r="150" spans="1:30" ht="12" customHeight="1" x14ac:dyDescent="0.3">
      <c r="A150" s="70"/>
      <c r="B150" s="113"/>
      <c r="C150" s="113"/>
      <c r="D150" s="70"/>
      <c r="E150" s="70"/>
      <c r="F150" s="70"/>
      <c r="G150" s="70"/>
      <c r="H150" s="70"/>
      <c r="I150" s="70"/>
      <c r="J150" s="70"/>
      <c r="K150" s="70"/>
      <c r="L150" s="70"/>
      <c r="M150" s="70"/>
      <c r="N150" s="89"/>
      <c r="O150" s="89"/>
      <c r="P150" s="89"/>
      <c r="Q150" s="89"/>
      <c r="R150" s="89"/>
      <c r="S150" s="114"/>
      <c r="T150" s="114"/>
      <c r="U150" s="114"/>
      <c r="V150" s="114"/>
      <c r="W150" s="114"/>
      <c r="X150" s="114"/>
      <c r="Y150" s="114"/>
      <c r="Z150" s="114"/>
      <c r="AA150" s="114"/>
      <c r="AB150" s="114"/>
      <c r="AC150" s="86"/>
      <c r="AD150" s="5"/>
    </row>
    <row r="151" spans="1:30" ht="12" customHeight="1" x14ac:dyDescent="0.3">
      <c r="A151" s="70"/>
      <c r="B151" s="113"/>
      <c r="C151" s="113"/>
      <c r="D151" s="70"/>
      <c r="E151" s="70"/>
      <c r="F151" s="70"/>
      <c r="G151" s="70"/>
      <c r="H151" s="70"/>
      <c r="I151" s="70"/>
      <c r="J151" s="70"/>
      <c r="K151" s="70"/>
      <c r="L151" s="70"/>
      <c r="M151" s="70"/>
      <c r="N151" s="89"/>
      <c r="O151" s="89"/>
      <c r="P151" s="89"/>
      <c r="Q151" s="89"/>
      <c r="R151" s="89"/>
      <c r="S151" s="114"/>
      <c r="T151" s="114"/>
      <c r="U151" s="114"/>
      <c r="V151" s="114"/>
      <c r="W151" s="114"/>
      <c r="X151" s="114"/>
      <c r="Y151" s="114"/>
      <c r="Z151" s="114"/>
      <c r="AA151" s="114"/>
      <c r="AB151" s="114"/>
      <c r="AC151" s="86"/>
      <c r="AD151" s="5"/>
    </row>
    <row r="152" spans="1:30" ht="12" customHeight="1" x14ac:dyDescent="0.3">
      <c r="A152" s="70"/>
      <c r="B152" s="113"/>
      <c r="C152" s="113"/>
      <c r="D152" s="70"/>
      <c r="E152" s="70"/>
      <c r="F152" s="70"/>
      <c r="G152" s="70"/>
      <c r="H152" s="70"/>
      <c r="I152" s="70"/>
      <c r="J152" s="70"/>
      <c r="K152" s="70"/>
      <c r="L152" s="70"/>
      <c r="M152" s="70"/>
      <c r="N152" s="89"/>
      <c r="O152" s="89"/>
      <c r="P152" s="89"/>
      <c r="Q152" s="89"/>
      <c r="R152" s="89"/>
      <c r="S152" s="114"/>
      <c r="T152" s="114"/>
      <c r="U152" s="114"/>
      <c r="V152" s="114"/>
      <c r="W152" s="114"/>
      <c r="X152" s="114"/>
      <c r="Y152" s="114"/>
      <c r="Z152" s="114"/>
      <c r="AA152" s="114"/>
      <c r="AB152" s="114"/>
      <c r="AC152" s="86"/>
      <c r="AD152" s="5"/>
    </row>
    <row r="153" spans="1:30" ht="12" customHeight="1" x14ac:dyDescent="0.3">
      <c r="A153" s="70"/>
      <c r="B153" s="113"/>
      <c r="C153" s="113"/>
      <c r="D153" s="70"/>
      <c r="E153" s="70"/>
      <c r="F153" s="70"/>
      <c r="G153" s="70"/>
      <c r="H153" s="70"/>
      <c r="I153" s="70"/>
      <c r="J153" s="70"/>
      <c r="K153" s="70"/>
      <c r="L153" s="70"/>
      <c r="M153" s="70"/>
      <c r="N153" s="89"/>
      <c r="O153" s="89"/>
      <c r="P153" s="89"/>
      <c r="Q153" s="89"/>
      <c r="R153" s="89"/>
      <c r="S153" s="114"/>
      <c r="T153" s="114"/>
      <c r="U153" s="114"/>
      <c r="V153" s="114"/>
      <c r="W153" s="114"/>
      <c r="X153" s="114"/>
      <c r="Y153" s="114"/>
      <c r="Z153" s="114"/>
      <c r="AA153" s="114"/>
      <c r="AB153" s="114"/>
      <c r="AC153" s="86"/>
      <c r="AD153" s="5"/>
    </row>
    <row r="154" spans="1:30" ht="12" customHeight="1" x14ac:dyDescent="0.3">
      <c r="A154" s="70"/>
      <c r="B154" s="113"/>
      <c r="C154" s="113"/>
      <c r="D154" s="70"/>
      <c r="E154" s="70"/>
      <c r="F154" s="70"/>
      <c r="G154" s="70"/>
      <c r="H154" s="70"/>
      <c r="I154" s="70"/>
      <c r="J154" s="70"/>
      <c r="K154" s="70"/>
      <c r="L154" s="70"/>
      <c r="M154" s="70"/>
      <c r="N154" s="89"/>
      <c r="O154" s="89"/>
      <c r="P154" s="89"/>
      <c r="Q154" s="89"/>
      <c r="R154" s="89"/>
      <c r="S154" s="114"/>
      <c r="T154" s="114"/>
      <c r="U154" s="114"/>
      <c r="V154" s="114"/>
      <c r="W154" s="114"/>
      <c r="X154" s="114"/>
      <c r="Y154" s="114"/>
      <c r="Z154" s="114"/>
      <c r="AA154" s="114"/>
      <c r="AB154" s="114"/>
      <c r="AC154" s="86"/>
      <c r="AD154" s="5"/>
    </row>
    <row r="155" spans="1:30" ht="12" customHeight="1" x14ac:dyDescent="0.3">
      <c r="A155" s="70"/>
      <c r="B155" s="113"/>
      <c r="C155" s="113"/>
      <c r="D155" s="70"/>
      <c r="E155" s="70"/>
      <c r="F155" s="70"/>
      <c r="G155" s="70"/>
      <c r="H155" s="70"/>
      <c r="I155" s="70"/>
      <c r="J155" s="70"/>
      <c r="K155" s="70"/>
      <c r="L155" s="70"/>
      <c r="M155" s="70"/>
      <c r="N155" s="89"/>
      <c r="O155" s="89"/>
      <c r="P155" s="89"/>
      <c r="Q155" s="89"/>
      <c r="R155" s="89"/>
      <c r="S155" s="114"/>
      <c r="T155" s="114"/>
      <c r="U155" s="114"/>
      <c r="V155" s="114"/>
      <c r="W155" s="114"/>
      <c r="X155" s="114"/>
      <c r="Y155" s="114"/>
      <c r="Z155" s="114"/>
      <c r="AA155" s="114"/>
      <c r="AB155" s="114"/>
      <c r="AC155" s="86"/>
      <c r="AD155" s="5"/>
    </row>
    <row r="156" spans="1:30" ht="12" customHeight="1" x14ac:dyDescent="0.3">
      <c r="A156" s="70"/>
      <c r="B156" s="113"/>
      <c r="C156" s="113"/>
      <c r="D156" s="70"/>
      <c r="E156" s="70"/>
      <c r="F156" s="70"/>
      <c r="G156" s="70"/>
      <c r="H156" s="70"/>
      <c r="I156" s="70"/>
      <c r="J156" s="70"/>
      <c r="K156" s="70"/>
      <c r="L156" s="70"/>
      <c r="M156" s="70"/>
      <c r="N156" s="89"/>
      <c r="O156" s="89"/>
      <c r="P156" s="89"/>
      <c r="Q156" s="89"/>
      <c r="R156" s="89"/>
      <c r="S156" s="114"/>
      <c r="T156" s="114"/>
      <c r="U156" s="114"/>
      <c r="V156" s="114"/>
      <c r="W156" s="114"/>
      <c r="X156" s="114"/>
      <c r="Y156" s="114"/>
      <c r="Z156" s="114"/>
      <c r="AA156" s="114"/>
      <c r="AB156" s="114"/>
      <c r="AC156" s="86"/>
      <c r="AD156" s="5"/>
    </row>
    <row r="157" spans="1:30" ht="12" customHeight="1" x14ac:dyDescent="0.3">
      <c r="A157" s="70"/>
      <c r="B157" s="113"/>
      <c r="C157" s="113"/>
      <c r="D157" s="70"/>
      <c r="E157" s="70"/>
      <c r="F157" s="70"/>
      <c r="G157" s="70"/>
      <c r="H157" s="70"/>
      <c r="I157" s="70"/>
      <c r="J157" s="70"/>
      <c r="K157" s="70"/>
      <c r="L157" s="70"/>
      <c r="M157" s="70"/>
      <c r="N157" s="89"/>
      <c r="O157" s="89"/>
      <c r="P157" s="89"/>
      <c r="Q157" s="89"/>
      <c r="R157" s="89"/>
      <c r="S157" s="114"/>
      <c r="T157" s="114"/>
      <c r="U157" s="114"/>
      <c r="V157" s="114"/>
      <c r="W157" s="114"/>
      <c r="X157" s="114"/>
      <c r="Y157" s="114"/>
      <c r="Z157" s="114"/>
      <c r="AA157" s="114"/>
      <c r="AB157" s="114"/>
      <c r="AC157" s="86"/>
      <c r="AD157" s="5"/>
    </row>
    <row r="158" spans="1:30" ht="12" customHeight="1" x14ac:dyDescent="0.3">
      <c r="A158" s="70"/>
      <c r="B158" s="113"/>
      <c r="C158" s="113"/>
      <c r="D158" s="70"/>
      <c r="E158" s="70"/>
      <c r="F158" s="70"/>
      <c r="G158" s="70"/>
      <c r="H158" s="70"/>
      <c r="I158" s="70"/>
      <c r="J158" s="70"/>
      <c r="K158" s="70"/>
      <c r="L158" s="70"/>
      <c r="M158" s="70"/>
      <c r="N158" s="89"/>
      <c r="O158" s="89"/>
      <c r="P158" s="89"/>
      <c r="Q158" s="89"/>
      <c r="R158" s="89"/>
      <c r="S158" s="114"/>
      <c r="T158" s="114"/>
      <c r="U158" s="114"/>
      <c r="V158" s="114"/>
      <c r="W158" s="114"/>
      <c r="X158" s="114"/>
      <c r="Y158" s="114"/>
      <c r="Z158" s="114"/>
      <c r="AA158" s="114"/>
      <c r="AB158" s="114"/>
      <c r="AC158" s="86"/>
      <c r="AD158" s="5"/>
    </row>
    <row r="159" spans="1:30" ht="12" customHeight="1" x14ac:dyDescent="0.3">
      <c r="A159" s="70"/>
      <c r="B159" s="113"/>
      <c r="C159" s="113"/>
      <c r="D159" s="70"/>
      <c r="E159" s="70"/>
      <c r="F159" s="70"/>
      <c r="G159" s="70"/>
      <c r="H159" s="70"/>
      <c r="I159" s="70"/>
      <c r="J159" s="70"/>
      <c r="K159" s="70"/>
      <c r="L159" s="70"/>
      <c r="M159" s="70"/>
      <c r="N159" s="89"/>
      <c r="O159" s="89"/>
      <c r="P159" s="89"/>
      <c r="Q159" s="89"/>
      <c r="R159" s="89"/>
      <c r="S159" s="114"/>
      <c r="T159" s="114"/>
      <c r="U159" s="114"/>
      <c r="V159" s="114"/>
      <c r="W159" s="114"/>
      <c r="X159" s="114"/>
      <c r="Y159" s="114"/>
      <c r="Z159" s="114"/>
      <c r="AA159" s="114"/>
      <c r="AB159" s="114"/>
      <c r="AC159" s="86"/>
      <c r="AD159" s="5"/>
    </row>
    <row r="160" spans="1:30" ht="12" customHeight="1" x14ac:dyDescent="0.3">
      <c r="A160" s="70"/>
      <c r="B160" s="113"/>
      <c r="C160" s="113"/>
      <c r="D160" s="70"/>
      <c r="E160" s="70"/>
      <c r="F160" s="70"/>
      <c r="G160" s="70"/>
      <c r="H160" s="70"/>
      <c r="I160" s="70"/>
      <c r="J160" s="70"/>
      <c r="K160" s="70"/>
      <c r="L160" s="70"/>
      <c r="M160" s="70"/>
      <c r="N160" s="89"/>
      <c r="O160" s="89"/>
      <c r="P160" s="89"/>
      <c r="Q160" s="89"/>
      <c r="R160" s="89"/>
      <c r="S160" s="114"/>
      <c r="T160" s="114"/>
      <c r="U160" s="114"/>
      <c r="V160" s="114"/>
      <c r="W160" s="114"/>
      <c r="X160" s="114"/>
      <c r="Y160" s="114"/>
      <c r="Z160" s="114"/>
      <c r="AA160" s="114"/>
      <c r="AB160" s="114"/>
      <c r="AC160" s="86"/>
      <c r="AD160" s="5"/>
    </row>
    <row r="161" spans="1:30" ht="12" customHeight="1" x14ac:dyDescent="0.3">
      <c r="A161" s="70"/>
      <c r="B161" s="113"/>
      <c r="C161" s="113"/>
      <c r="D161" s="70"/>
      <c r="E161" s="70"/>
      <c r="F161" s="70"/>
      <c r="G161" s="70"/>
      <c r="H161" s="70"/>
      <c r="I161" s="70"/>
      <c r="J161" s="70"/>
      <c r="K161" s="70"/>
      <c r="L161" s="70"/>
      <c r="M161" s="70"/>
      <c r="N161" s="89"/>
      <c r="O161" s="89"/>
      <c r="P161" s="89"/>
      <c r="Q161" s="89"/>
      <c r="R161" s="89"/>
      <c r="S161" s="114"/>
      <c r="T161" s="114"/>
      <c r="U161" s="114"/>
      <c r="V161" s="114"/>
      <c r="W161" s="114"/>
      <c r="X161" s="114"/>
      <c r="Y161" s="114"/>
      <c r="Z161" s="114"/>
      <c r="AA161" s="114"/>
      <c r="AB161" s="114"/>
      <c r="AC161" s="86"/>
      <c r="AD161" s="5"/>
    </row>
    <row r="162" spans="1:30" ht="12" customHeight="1" x14ac:dyDescent="0.3">
      <c r="A162" s="70"/>
      <c r="B162" s="113"/>
      <c r="C162" s="113"/>
      <c r="D162" s="70"/>
      <c r="E162" s="70"/>
      <c r="F162" s="70"/>
      <c r="G162" s="70"/>
      <c r="H162" s="70"/>
      <c r="I162" s="70"/>
      <c r="J162" s="70"/>
      <c r="K162" s="70"/>
      <c r="L162" s="70"/>
      <c r="M162" s="70"/>
      <c r="N162" s="89"/>
      <c r="O162" s="89"/>
      <c r="P162" s="89"/>
      <c r="Q162" s="89"/>
      <c r="R162" s="89"/>
      <c r="S162" s="114"/>
      <c r="T162" s="114"/>
      <c r="U162" s="114"/>
      <c r="V162" s="114"/>
      <c r="W162" s="114"/>
      <c r="X162" s="114"/>
      <c r="Y162" s="114"/>
      <c r="Z162" s="114"/>
      <c r="AA162" s="114"/>
      <c r="AB162" s="114"/>
      <c r="AC162" s="86"/>
      <c r="AD162" s="5"/>
    </row>
    <row r="163" spans="1:30" ht="12" customHeight="1" x14ac:dyDescent="0.3">
      <c r="A163" s="70"/>
      <c r="B163" s="113"/>
      <c r="C163" s="113"/>
      <c r="D163" s="70"/>
      <c r="E163" s="70"/>
      <c r="F163" s="70"/>
      <c r="G163" s="70"/>
      <c r="H163" s="70"/>
      <c r="I163" s="70"/>
      <c r="J163" s="70"/>
      <c r="K163" s="70"/>
      <c r="L163" s="70"/>
      <c r="M163" s="70"/>
      <c r="N163" s="89"/>
      <c r="O163" s="89"/>
      <c r="P163" s="89"/>
      <c r="Q163" s="89"/>
      <c r="R163" s="89"/>
      <c r="S163" s="114"/>
      <c r="T163" s="114"/>
      <c r="U163" s="114"/>
      <c r="V163" s="114"/>
      <c r="W163" s="114"/>
      <c r="X163" s="114"/>
      <c r="Y163" s="114"/>
      <c r="Z163" s="114"/>
      <c r="AA163" s="114"/>
      <c r="AB163" s="114"/>
      <c r="AC163" s="86"/>
      <c r="AD163" s="5"/>
    </row>
    <row r="164" spans="1:30" ht="12" customHeight="1" x14ac:dyDescent="0.3">
      <c r="A164" s="70"/>
      <c r="B164" s="113"/>
      <c r="C164" s="113"/>
      <c r="D164" s="70"/>
      <c r="E164" s="70"/>
      <c r="F164" s="70"/>
      <c r="G164" s="70"/>
      <c r="H164" s="70"/>
      <c r="I164" s="70"/>
      <c r="J164" s="70"/>
      <c r="K164" s="70"/>
      <c r="L164" s="70"/>
      <c r="M164" s="70"/>
      <c r="N164" s="89"/>
      <c r="O164" s="89"/>
      <c r="P164" s="89"/>
      <c r="Q164" s="89"/>
      <c r="R164" s="89"/>
      <c r="S164" s="114"/>
      <c r="T164" s="114"/>
      <c r="U164" s="114"/>
      <c r="V164" s="114"/>
      <c r="W164" s="114"/>
      <c r="X164" s="114"/>
      <c r="Y164" s="114"/>
      <c r="Z164" s="114"/>
      <c r="AA164" s="114"/>
      <c r="AB164" s="114"/>
      <c r="AC164" s="86"/>
      <c r="AD164" s="5"/>
    </row>
    <row r="165" spans="1:30" ht="12" customHeight="1" x14ac:dyDescent="0.3">
      <c r="A165" s="70"/>
      <c r="B165" s="113"/>
      <c r="C165" s="113"/>
      <c r="D165" s="70"/>
      <c r="E165" s="70"/>
      <c r="F165" s="70"/>
      <c r="G165" s="70"/>
      <c r="H165" s="70"/>
      <c r="I165" s="70"/>
      <c r="J165" s="70"/>
      <c r="K165" s="70"/>
      <c r="L165" s="70"/>
      <c r="M165" s="70"/>
      <c r="N165" s="89"/>
      <c r="O165" s="89"/>
      <c r="P165" s="89"/>
      <c r="Q165" s="89"/>
      <c r="R165" s="89"/>
      <c r="S165" s="114"/>
      <c r="T165" s="114"/>
      <c r="U165" s="114"/>
      <c r="V165" s="114"/>
      <c r="W165" s="114"/>
      <c r="X165" s="114"/>
      <c r="Y165" s="114"/>
      <c r="Z165" s="114"/>
      <c r="AA165" s="114"/>
      <c r="AB165" s="114"/>
      <c r="AC165" s="86"/>
      <c r="AD165" s="5"/>
    </row>
    <row r="166" spans="1:30" ht="12" customHeight="1" x14ac:dyDescent="0.3">
      <c r="A166" s="70"/>
      <c r="B166" s="113"/>
      <c r="C166" s="113"/>
      <c r="D166" s="70"/>
      <c r="E166" s="70"/>
      <c r="F166" s="70"/>
      <c r="G166" s="70"/>
      <c r="H166" s="70"/>
      <c r="I166" s="70"/>
      <c r="J166" s="70"/>
      <c r="K166" s="70"/>
      <c r="L166" s="70"/>
      <c r="M166" s="70"/>
      <c r="N166" s="89"/>
      <c r="O166" s="89"/>
      <c r="P166" s="89"/>
      <c r="Q166" s="89"/>
      <c r="R166" s="89"/>
      <c r="S166" s="114"/>
      <c r="T166" s="114"/>
      <c r="U166" s="114"/>
      <c r="V166" s="114"/>
      <c r="W166" s="114"/>
      <c r="X166" s="114"/>
      <c r="Y166" s="114"/>
      <c r="Z166" s="114"/>
      <c r="AA166" s="114"/>
      <c r="AB166" s="114"/>
      <c r="AC166" s="86"/>
      <c r="AD166" s="5"/>
    </row>
    <row r="167" spans="1:30" ht="12" customHeight="1" x14ac:dyDescent="0.3">
      <c r="A167" s="70"/>
      <c r="B167" s="113"/>
      <c r="C167" s="113"/>
      <c r="D167" s="70"/>
      <c r="E167" s="70"/>
      <c r="F167" s="70"/>
      <c r="G167" s="70"/>
      <c r="H167" s="70"/>
      <c r="I167" s="70"/>
      <c r="J167" s="70"/>
      <c r="K167" s="70"/>
      <c r="L167" s="70"/>
      <c r="M167" s="70"/>
      <c r="N167" s="89"/>
      <c r="O167" s="89"/>
      <c r="P167" s="89"/>
      <c r="Q167" s="89"/>
      <c r="R167" s="89"/>
      <c r="S167" s="114"/>
      <c r="T167" s="114"/>
      <c r="U167" s="114"/>
      <c r="V167" s="114"/>
      <c r="W167" s="114"/>
      <c r="X167" s="114"/>
      <c r="Y167" s="114"/>
      <c r="Z167" s="114"/>
      <c r="AA167" s="114"/>
      <c r="AB167" s="114"/>
      <c r="AC167" s="86"/>
      <c r="AD167" s="5"/>
    </row>
    <row r="168" spans="1:30" ht="12" customHeight="1" x14ac:dyDescent="0.3">
      <c r="A168" s="70"/>
      <c r="B168" s="113"/>
      <c r="C168" s="113"/>
      <c r="D168" s="70"/>
      <c r="E168" s="70"/>
      <c r="F168" s="70"/>
      <c r="G168" s="70"/>
      <c r="H168" s="70"/>
      <c r="I168" s="70"/>
      <c r="J168" s="70"/>
      <c r="K168" s="70"/>
      <c r="L168" s="70"/>
      <c r="M168" s="70"/>
      <c r="N168" s="89"/>
      <c r="O168" s="89"/>
      <c r="P168" s="89"/>
      <c r="Q168" s="89"/>
      <c r="R168" s="89"/>
      <c r="S168" s="114"/>
      <c r="T168" s="114"/>
      <c r="U168" s="114"/>
      <c r="V168" s="114"/>
      <c r="W168" s="114"/>
      <c r="X168" s="114"/>
      <c r="Y168" s="114"/>
      <c r="Z168" s="114"/>
      <c r="AA168" s="114"/>
      <c r="AB168" s="114"/>
      <c r="AC168" s="86"/>
      <c r="AD168" s="5"/>
    </row>
    <row r="169" spans="1:30" ht="12" customHeight="1" x14ac:dyDescent="0.3">
      <c r="A169" s="70"/>
      <c r="B169" s="113"/>
      <c r="C169" s="113"/>
      <c r="D169" s="70"/>
      <c r="E169" s="70"/>
      <c r="F169" s="70"/>
      <c r="G169" s="70"/>
      <c r="H169" s="70"/>
      <c r="I169" s="70"/>
      <c r="J169" s="70"/>
      <c r="K169" s="70"/>
      <c r="L169" s="70"/>
      <c r="M169" s="70"/>
      <c r="N169" s="89"/>
      <c r="O169" s="89"/>
      <c r="P169" s="89"/>
      <c r="Q169" s="89"/>
      <c r="R169" s="89"/>
      <c r="S169" s="114"/>
      <c r="T169" s="114"/>
      <c r="U169" s="114"/>
      <c r="V169" s="114"/>
      <c r="W169" s="114"/>
      <c r="X169" s="114"/>
      <c r="Y169" s="114"/>
      <c r="Z169" s="114"/>
      <c r="AA169" s="114"/>
      <c r="AB169" s="114"/>
      <c r="AC169" s="86"/>
      <c r="AD169" s="5"/>
    </row>
    <row r="170" spans="1:30" ht="12" customHeight="1" x14ac:dyDescent="0.3">
      <c r="A170" s="70"/>
      <c r="B170" s="113"/>
      <c r="C170" s="113"/>
      <c r="D170" s="70"/>
      <c r="E170" s="70"/>
      <c r="F170" s="70"/>
      <c r="G170" s="70"/>
      <c r="H170" s="70"/>
      <c r="I170" s="70"/>
      <c r="J170" s="70"/>
      <c r="K170" s="70"/>
      <c r="L170" s="70"/>
      <c r="M170" s="70"/>
      <c r="N170" s="89"/>
      <c r="O170" s="89"/>
      <c r="P170" s="89"/>
      <c r="Q170" s="89"/>
      <c r="R170" s="89"/>
      <c r="S170" s="114"/>
      <c r="T170" s="114"/>
      <c r="U170" s="114"/>
      <c r="V170" s="114"/>
      <c r="W170" s="114"/>
      <c r="X170" s="114"/>
      <c r="Y170" s="114"/>
      <c r="Z170" s="114"/>
      <c r="AA170" s="114"/>
      <c r="AB170" s="114"/>
      <c r="AC170" s="86"/>
      <c r="AD170" s="5"/>
    </row>
    <row r="171" spans="1:30" ht="12" customHeight="1" x14ac:dyDescent="0.3">
      <c r="A171" s="70"/>
      <c r="B171" s="113"/>
      <c r="C171" s="113"/>
      <c r="D171" s="70"/>
      <c r="E171" s="70"/>
      <c r="F171" s="70"/>
      <c r="G171" s="70"/>
      <c r="H171" s="70"/>
      <c r="I171" s="70"/>
      <c r="J171" s="70"/>
      <c r="K171" s="70"/>
      <c r="L171" s="70"/>
      <c r="M171" s="70"/>
      <c r="N171" s="89"/>
      <c r="O171" s="89"/>
      <c r="P171" s="89"/>
      <c r="Q171" s="89"/>
      <c r="R171" s="89"/>
      <c r="S171" s="114"/>
      <c r="T171" s="114"/>
      <c r="U171" s="114"/>
      <c r="V171" s="114"/>
      <c r="W171" s="114"/>
      <c r="X171" s="114"/>
      <c r="Y171" s="114"/>
      <c r="Z171" s="114"/>
      <c r="AA171" s="114"/>
      <c r="AB171" s="114"/>
      <c r="AC171" s="86"/>
      <c r="AD171" s="5"/>
    </row>
    <row r="172" spans="1:30" ht="12" customHeight="1" x14ac:dyDescent="0.3">
      <c r="A172" s="70"/>
      <c r="B172" s="113"/>
      <c r="C172" s="113"/>
      <c r="D172" s="70"/>
      <c r="E172" s="70"/>
      <c r="F172" s="70"/>
      <c r="G172" s="70"/>
      <c r="H172" s="70"/>
      <c r="I172" s="70"/>
      <c r="J172" s="70"/>
      <c r="K172" s="70"/>
      <c r="L172" s="70"/>
      <c r="M172" s="70"/>
      <c r="N172" s="89"/>
      <c r="O172" s="89"/>
      <c r="P172" s="89"/>
      <c r="Q172" s="89"/>
      <c r="R172" s="89"/>
      <c r="S172" s="114"/>
      <c r="T172" s="114"/>
      <c r="U172" s="114"/>
      <c r="V172" s="114"/>
      <c r="W172" s="114"/>
      <c r="X172" s="114"/>
      <c r="Y172" s="114"/>
      <c r="Z172" s="114"/>
      <c r="AA172" s="114"/>
      <c r="AB172" s="114"/>
      <c r="AC172" s="86"/>
      <c r="AD172" s="5"/>
    </row>
    <row r="173" spans="1:30" ht="12" customHeight="1" x14ac:dyDescent="0.3">
      <c r="A173" s="70"/>
      <c r="B173" s="113"/>
      <c r="C173" s="113"/>
      <c r="D173" s="70"/>
      <c r="E173" s="70"/>
      <c r="F173" s="70"/>
      <c r="G173" s="70"/>
      <c r="H173" s="70"/>
      <c r="I173" s="70"/>
      <c r="J173" s="70"/>
      <c r="K173" s="70"/>
      <c r="L173" s="70"/>
      <c r="M173" s="70"/>
      <c r="N173" s="89"/>
      <c r="O173" s="89"/>
      <c r="P173" s="89"/>
      <c r="Q173" s="89"/>
      <c r="R173" s="89"/>
      <c r="S173" s="114"/>
      <c r="T173" s="114"/>
      <c r="U173" s="114"/>
      <c r="V173" s="114"/>
      <c r="W173" s="114"/>
      <c r="X173" s="114"/>
      <c r="Y173" s="114"/>
      <c r="Z173" s="114"/>
      <c r="AA173" s="114"/>
      <c r="AB173" s="114"/>
      <c r="AC173" s="86"/>
      <c r="AD173" s="5"/>
    </row>
    <row r="174" spans="1:30" ht="12" customHeight="1" x14ac:dyDescent="0.3">
      <c r="A174" s="70"/>
      <c r="B174" s="113"/>
      <c r="C174" s="113"/>
      <c r="D174" s="70"/>
      <c r="E174" s="70"/>
      <c r="F174" s="70"/>
      <c r="G174" s="70"/>
      <c r="H174" s="70"/>
      <c r="I174" s="70"/>
      <c r="J174" s="70"/>
      <c r="K174" s="70"/>
      <c r="L174" s="70"/>
      <c r="M174" s="70"/>
      <c r="N174" s="89"/>
      <c r="O174" s="89"/>
      <c r="P174" s="89"/>
      <c r="Q174" s="89"/>
      <c r="R174" s="89"/>
      <c r="S174" s="114"/>
      <c r="T174" s="114"/>
      <c r="U174" s="114"/>
      <c r="V174" s="114"/>
      <c r="W174" s="114"/>
      <c r="X174" s="114"/>
      <c r="Y174" s="114"/>
      <c r="Z174" s="114"/>
      <c r="AA174" s="114"/>
      <c r="AB174" s="114"/>
      <c r="AC174" s="86"/>
      <c r="AD174" s="5"/>
    </row>
    <row r="175" spans="1:30" ht="12" customHeight="1" x14ac:dyDescent="0.3">
      <c r="A175" s="70"/>
      <c r="B175" s="113"/>
      <c r="C175" s="113"/>
      <c r="D175" s="70"/>
      <c r="E175" s="70"/>
      <c r="F175" s="70"/>
      <c r="G175" s="70"/>
      <c r="H175" s="70"/>
      <c r="I175" s="70"/>
      <c r="J175" s="70"/>
      <c r="K175" s="70"/>
      <c r="L175" s="70"/>
      <c r="M175" s="70"/>
      <c r="N175" s="89"/>
      <c r="O175" s="89"/>
      <c r="P175" s="89"/>
      <c r="Q175" s="89"/>
      <c r="R175" s="89"/>
      <c r="S175" s="114"/>
      <c r="T175" s="114"/>
      <c r="U175" s="114"/>
      <c r="V175" s="114"/>
      <c r="W175" s="114"/>
      <c r="X175" s="114"/>
      <c r="Y175" s="114"/>
      <c r="Z175" s="114"/>
      <c r="AA175" s="114"/>
      <c r="AB175" s="114"/>
      <c r="AC175" s="86"/>
      <c r="AD175" s="5"/>
    </row>
    <row r="176" spans="1:30" ht="12" customHeight="1" x14ac:dyDescent="0.3">
      <c r="A176" s="70"/>
      <c r="B176" s="113"/>
      <c r="C176" s="113"/>
      <c r="D176" s="70"/>
      <c r="E176" s="70"/>
      <c r="F176" s="70"/>
      <c r="G176" s="70"/>
      <c r="H176" s="70"/>
      <c r="I176" s="70"/>
      <c r="J176" s="70"/>
      <c r="K176" s="70"/>
      <c r="L176" s="70"/>
      <c r="M176" s="70"/>
      <c r="N176" s="89"/>
      <c r="O176" s="89"/>
      <c r="P176" s="89"/>
      <c r="Q176" s="89"/>
      <c r="R176" s="89"/>
      <c r="S176" s="114"/>
      <c r="T176" s="114"/>
      <c r="U176" s="114"/>
      <c r="V176" s="114"/>
      <c r="W176" s="114"/>
      <c r="X176" s="114"/>
      <c r="Y176" s="114"/>
      <c r="Z176" s="114"/>
      <c r="AA176" s="114"/>
      <c r="AB176" s="114"/>
      <c r="AC176" s="86"/>
      <c r="AD176" s="5"/>
    </row>
    <row r="177" spans="1:30" ht="12" customHeight="1" x14ac:dyDescent="0.3">
      <c r="A177" s="70"/>
      <c r="B177" s="113"/>
      <c r="C177" s="113"/>
      <c r="D177" s="70"/>
      <c r="E177" s="70"/>
      <c r="F177" s="70"/>
      <c r="G177" s="70"/>
      <c r="H177" s="70"/>
      <c r="I177" s="70"/>
      <c r="J177" s="70"/>
      <c r="K177" s="70"/>
      <c r="L177" s="70"/>
      <c r="M177" s="70"/>
      <c r="N177" s="89"/>
      <c r="O177" s="89"/>
      <c r="P177" s="89"/>
      <c r="Q177" s="89"/>
      <c r="R177" s="89"/>
      <c r="S177" s="114"/>
      <c r="T177" s="114"/>
      <c r="U177" s="114"/>
      <c r="V177" s="114"/>
      <c r="W177" s="114"/>
      <c r="X177" s="114"/>
      <c r="Y177" s="114"/>
      <c r="Z177" s="114"/>
      <c r="AA177" s="114"/>
      <c r="AB177" s="114"/>
      <c r="AC177" s="86"/>
      <c r="AD177" s="5"/>
    </row>
    <row r="178" spans="1:30" ht="12" customHeight="1" x14ac:dyDescent="0.3">
      <c r="A178" s="70"/>
      <c r="B178" s="113"/>
      <c r="C178" s="113"/>
      <c r="D178" s="70"/>
      <c r="E178" s="70"/>
      <c r="F178" s="70"/>
      <c r="G178" s="70"/>
      <c r="H178" s="70"/>
      <c r="I178" s="70"/>
      <c r="J178" s="70"/>
      <c r="K178" s="70"/>
      <c r="L178" s="70"/>
      <c r="M178" s="70"/>
      <c r="N178" s="89"/>
      <c r="O178" s="89"/>
      <c r="P178" s="89"/>
      <c r="Q178" s="89"/>
      <c r="R178" s="89"/>
      <c r="S178" s="114"/>
      <c r="T178" s="114"/>
      <c r="U178" s="114"/>
      <c r="V178" s="114"/>
      <c r="W178" s="114"/>
      <c r="X178" s="114"/>
      <c r="Y178" s="114"/>
      <c r="Z178" s="114"/>
      <c r="AA178" s="114"/>
      <c r="AB178" s="114"/>
      <c r="AC178" s="86"/>
      <c r="AD178" s="5"/>
    </row>
    <row r="179" spans="1:30" ht="12" customHeight="1" x14ac:dyDescent="0.3">
      <c r="A179" s="70"/>
      <c r="B179" s="113"/>
      <c r="C179" s="113"/>
      <c r="D179" s="70"/>
      <c r="E179" s="70"/>
      <c r="F179" s="70"/>
      <c r="G179" s="70"/>
      <c r="H179" s="70"/>
      <c r="I179" s="70"/>
      <c r="J179" s="70"/>
      <c r="K179" s="70"/>
      <c r="L179" s="70"/>
      <c r="M179" s="70"/>
      <c r="N179" s="89"/>
      <c r="O179" s="89"/>
      <c r="P179" s="89"/>
      <c r="Q179" s="89"/>
      <c r="R179" s="89"/>
      <c r="S179" s="114"/>
      <c r="T179" s="114"/>
      <c r="U179" s="114"/>
      <c r="V179" s="114"/>
      <c r="W179" s="114"/>
      <c r="X179" s="114"/>
      <c r="Y179" s="114"/>
      <c r="Z179" s="114"/>
      <c r="AA179" s="114"/>
      <c r="AB179" s="114"/>
      <c r="AC179" s="86"/>
      <c r="AD179" s="5"/>
    </row>
    <row r="180" spans="1:30" ht="12" customHeight="1" x14ac:dyDescent="0.3">
      <c r="A180" s="70"/>
      <c r="B180" s="113"/>
      <c r="C180" s="113"/>
      <c r="D180" s="70"/>
      <c r="E180" s="70"/>
      <c r="F180" s="70"/>
      <c r="G180" s="70"/>
      <c r="H180" s="70"/>
      <c r="I180" s="70"/>
      <c r="J180" s="70"/>
      <c r="K180" s="70"/>
      <c r="L180" s="70"/>
      <c r="M180" s="70"/>
      <c r="N180" s="89"/>
      <c r="O180" s="89"/>
      <c r="P180" s="89"/>
      <c r="Q180" s="89"/>
      <c r="R180" s="89"/>
      <c r="S180" s="114"/>
      <c r="T180" s="114"/>
      <c r="U180" s="114"/>
      <c r="V180" s="114"/>
      <c r="W180" s="114"/>
      <c r="X180" s="114"/>
      <c r="Y180" s="114"/>
      <c r="Z180" s="114"/>
      <c r="AA180" s="114"/>
      <c r="AB180" s="114"/>
      <c r="AC180" s="86"/>
      <c r="AD180" s="5"/>
    </row>
    <row r="181" spans="1:30" ht="12" customHeight="1" x14ac:dyDescent="0.3">
      <c r="A181" s="70"/>
      <c r="B181" s="113"/>
      <c r="C181" s="113"/>
      <c r="D181" s="70"/>
      <c r="E181" s="70"/>
      <c r="F181" s="70"/>
      <c r="G181" s="70"/>
      <c r="H181" s="70"/>
      <c r="I181" s="70"/>
      <c r="J181" s="70"/>
      <c r="K181" s="70"/>
      <c r="L181" s="70"/>
      <c r="M181" s="70"/>
      <c r="N181" s="89"/>
      <c r="O181" s="89"/>
      <c r="P181" s="89"/>
      <c r="Q181" s="89"/>
      <c r="R181" s="89"/>
      <c r="S181" s="114"/>
      <c r="T181" s="114"/>
      <c r="U181" s="114"/>
      <c r="V181" s="114"/>
      <c r="W181" s="114"/>
      <c r="X181" s="114"/>
      <c r="Y181" s="114"/>
      <c r="Z181" s="114"/>
      <c r="AA181" s="114"/>
      <c r="AB181" s="114"/>
      <c r="AC181" s="86"/>
      <c r="AD181" s="5"/>
    </row>
    <row r="182" spans="1:30" ht="12" customHeight="1" x14ac:dyDescent="0.3">
      <c r="A182" s="70"/>
      <c r="B182" s="113"/>
      <c r="C182" s="113"/>
      <c r="D182" s="70"/>
      <c r="E182" s="70"/>
      <c r="F182" s="70"/>
      <c r="G182" s="70"/>
      <c r="H182" s="70"/>
      <c r="I182" s="70"/>
      <c r="J182" s="70"/>
      <c r="K182" s="70"/>
      <c r="L182" s="70"/>
      <c r="M182" s="70"/>
      <c r="N182" s="89"/>
      <c r="O182" s="89"/>
      <c r="P182" s="89"/>
      <c r="Q182" s="89"/>
      <c r="R182" s="89"/>
      <c r="S182" s="114"/>
      <c r="T182" s="114"/>
      <c r="U182" s="114"/>
      <c r="V182" s="114"/>
      <c r="W182" s="114"/>
      <c r="X182" s="114"/>
      <c r="Y182" s="114"/>
      <c r="Z182" s="114"/>
      <c r="AA182" s="114"/>
      <c r="AB182" s="114"/>
      <c r="AC182" s="86"/>
      <c r="AD182" s="5"/>
    </row>
    <row r="183" spans="1:30" ht="12" customHeight="1" x14ac:dyDescent="0.3">
      <c r="A183" s="70"/>
      <c r="B183" s="113"/>
      <c r="C183" s="113"/>
      <c r="D183" s="70"/>
      <c r="E183" s="70"/>
      <c r="F183" s="70"/>
      <c r="G183" s="70"/>
      <c r="H183" s="70"/>
      <c r="I183" s="70"/>
      <c r="J183" s="70"/>
      <c r="K183" s="70"/>
      <c r="L183" s="70"/>
      <c r="M183" s="70"/>
      <c r="N183" s="89"/>
      <c r="O183" s="89"/>
      <c r="P183" s="89"/>
      <c r="Q183" s="89"/>
      <c r="R183" s="89"/>
      <c r="S183" s="114"/>
      <c r="T183" s="114"/>
      <c r="U183" s="114"/>
      <c r="V183" s="114"/>
      <c r="W183" s="114"/>
      <c r="X183" s="114"/>
      <c r="Y183" s="114"/>
      <c r="Z183" s="114"/>
      <c r="AA183" s="114"/>
      <c r="AB183" s="114"/>
      <c r="AC183" s="86"/>
      <c r="AD183" s="5"/>
    </row>
    <row r="184" spans="1:30" ht="12" customHeight="1" x14ac:dyDescent="0.3">
      <c r="A184" s="70"/>
      <c r="B184" s="113"/>
      <c r="C184" s="113"/>
      <c r="D184" s="70"/>
      <c r="E184" s="70"/>
      <c r="F184" s="70"/>
      <c r="G184" s="70"/>
      <c r="H184" s="70"/>
      <c r="I184" s="70"/>
      <c r="J184" s="70"/>
      <c r="K184" s="70"/>
      <c r="L184" s="70"/>
      <c r="M184" s="70"/>
      <c r="N184" s="89"/>
      <c r="O184" s="89"/>
      <c r="P184" s="89"/>
      <c r="Q184" s="89"/>
      <c r="R184" s="89"/>
      <c r="S184" s="114"/>
      <c r="T184" s="114"/>
      <c r="U184" s="114"/>
      <c r="V184" s="114"/>
      <c r="W184" s="114"/>
      <c r="X184" s="114"/>
      <c r="Y184" s="114"/>
      <c r="Z184" s="114"/>
      <c r="AA184" s="114"/>
      <c r="AB184" s="114"/>
      <c r="AC184" s="86"/>
      <c r="AD184" s="5"/>
    </row>
    <row r="185" spans="1:30" ht="12" customHeight="1" x14ac:dyDescent="0.3">
      <c r="A185" s="70"/>
      <c r="B185" s="113"/>
      <c r="C185" s="113"/>
      <c r="D185" s="70"/>
      <c r="E185" s="70"/>
      <c r="F185" s="70"/>
      <c r="G185" s="70"/>
      <c r="H185" s="70"/>
      <c r="I185" s="70"/>
      <c r="J185" s="70"/>
      <c r="K185" s="70"/>
      <c r="L185" s="70"/>
      <c r="M185" s="70"/>
      <c r="N185" s="89"/>
      <c r="O185" s="89"/>
      <c r="P185" s="89"/>
      <c r="Q185" s="89"/>
      <c r="R185" s="89"/>
      <c r="S185" s="114"/>
      <c r="T185" s="114"/>
      <c r="U185" s="114"/>
      <c r="V185" s="114"/>
      <c r="W185" s="114"/>
      <c r="X185" s="114"/>
      <c r="Y185" s="114"/>
      <c r="Z185" s="114"/>
      <c r="AA185" s="114"/>
      <c r="AB185" s="114"/>
      <c r="AC185" s="86"/>
      <c r="AD185" s="5"/>
    </row>
    <row r="186" spans="1:30" ht="12" customHeight="1" x14ac:dyDescent="0.3">
      <c r="A186" s="70"/>
      <c r="B186" s="113"/>
      <c r="C186" s="113"/>
      <c r="D186" s="70"/>
      <c r="E186" s="70"/>
      <c r="F186" s="70"/>
      <c r="G186" s="70"/>
      <c r="H186" s="70"/>
      <c r="I186" s="70"/>
      <c r="J186" s="70"/>
      <c r="K186" s="70"/>
      <c r="L186" s="70"/>
      <c r="M186" s="70"/>
      <c r="N186" s="89"/>
      <c r="O186" s="89"/>
      <c r="P186" s="89"/>
      <c r="Q186" s="89"/>
      <c r="R186" s="89"/>
      <c r="S186" s="114"/>
      <c r="T186" s="114"/>
      <c r="U186" s="114"/>
      <c r="V186" s="114"/>
      <c r="W186" s="114"/>
      <c r="X186" s="114"/>
      <c r="Y186" s="114"/>
      <c r="Z186" s="114"/>
      <c r="AA186" s="114"/>
      <c r="AB186" s="114"/>
      <c r="AC186" s="86"/>
      <c r="AD186" s="5"/>
    </row>
    <row r="187" spans="1:30" ht="12" customHeight="1" x14ac:dyDescent="0.3">
      <c r="A187" s="70"/>
      <c r="B187" s="113"/>
      <c r="C187" s="113"/>
      <c r="D187" s="70"/>
      <c r="E187" s="70"/>
      <c r="F187" s="70"/>
      <c r="G187" s="70"/>
      <c r="H187" s="70"/>
      <c r="I187" s="70"/>
      <c r="J187" s="70"/>
      <c r="K187" s="70"/>
      <c r="L187" s="70"/>
      <c r="M187" s="70"/>
      <c r="N187" s="89"/>
      <c r="O187" s="89"/>
      <c r="P187" s="89"/>
      <c r="Q187" s="89"/>
      <c r="R187" s="89"/>
      <c r="S187" s="114"/>
      <c r="T187" s="114"/>
      <c r="U187" s="114"/>
      <c r="V187" s="114"/>
      <c r="W187" s="114"/>
      <c r="X187" s="114"/>
      <c r="Y187" s="114"/>
      <c r="Z187" s="114"/>
      <c r="AA187" s="114"/>
      <c r="AB187" s="114"/>
      <c r="AC187" s="86"/>
      <c r="AD187" s="5"/>
    </row>
    <row r="188" spans="1:30" ht="12" customHeight="1" x14ac:dyDescent="0.3">
      <c r="A188" s="70"/>
      <c r="B188" s="113"/>
      <c r="C188" s="113"/>
      <c r="D188" s="70"/>
      <c r="E188" s="70"/>
      <c r="F188" s="70"/>
      <c r="G188" s="70"/>
      <c r="H188" s="70"/>
      <c r="I188" s="70"/>
      <c r="J188" s="70"/>
      <c r="K188" s="70"/>
      <c r="L188" s="70"/>
      <c r="M188" s="70"/>
      <c r="N188" s="89"/>
      <c r="O188" s="89"/>
      <c r="P188" s="89"/>
      <c r="Q188" s="89"/>
      <c r="R188" s="89"/>
      <c r="S188" s="114"/>
      <c r="T188" s="114"/>
      <c r="U188" s="114"/>
      <c r="V188" s="114"/>
      <c r="W188" s="114"/>
      <c r="X188" s="114"/>
      <c r="Y188" s="114"/>
      <c r="Z188" s="114"/>
      <c r="AA188" s="114"/>
      <c r="AB188" s="114"/>
      <c r="AC188" s="86"/>
      <c r="AD188" s="5"/>
    </row>
    <row r="189" spans="1:30" ht="12" customHeight="1" x14ac:dyDescent="0.3">
      <c r="A189" s="70"/>
      <c r="B189" s="113"/>
      <c r="C189" s="113"/>
      <c r="D189" s="70"/>
      <c r="E189" s="70"/>
      <c r="F189" s="70"/>
      <c r="G189" s="70"/>
      <c r="H189" s="70"/>
      <c r="I189" s="70"/>
      <c r="J189" s="70"/>
      <c r="K189" s="70"/>
      <c r="L189" s="70"/>
      <c r="M189" s="70"/>
      <c r="N189" s="89"/>
      <c r="O189" s="89"/>
      <c r="P189" s="89"/>
      <c r="Q189" s="89"/>
      <c r="R189" s="89"/>
      <c r="S189" s="114"/>
      <c r="T189" s="114"/>
      <c r="U189" s="114"/>
      <c r="V189" s="114"/>
      <c r="W189" s="114"/>
      <c r="X189" s="114"/>
      <c r="Y189" s="114"/>
      <c r="Z189" s="114"/>
      <c r="AA189" s="114"/>
      <c r="AB189" s="114"/>
      <c r="AC189" s="86"/>
      <c r="AD189" s="5"/>
    </row>
    <row r="190" spans="1:30" ht="12" customHeight="1" x14ac:dyDescent="0.3">
      <c r="A190" s="70"/>
      <c r="B190" s="113"/>
      <c r="C190" s="113"/>
      <c r="D190" s="70"/>
      <c r="E190" s="70"/>
      <c r="F190" s="70"/>
      <c r="G190" s="70"/>
      <c r="H190" s="70"/>
      <c r="I190" s="70"/>
      <c r="J190" s="70"/>
      <c r="K190" s="70"/>
      <c r="L190" s="70"/>
      <c r="M190" s="70"/>
      <c r="N190" s="89"/>
      <c r="O190" s="89"/>
      <c r="P190" s="89"/>
      <c r="Q190" s="89"/>
      <c r="R190" s="89"/>
      <c r="S190" s="114"/>
      <c r="T190" s="114"/>
      <c r="U190" s="114"/>
      <c r="V190" s="114"/>
      <c r="W190" s="114"/>
      <c r="X190" s="114"/>
      <c r="Y190" s="114"/>
      <c r="Z190" s="114"/>
      <c r="AA190" s="114"/>
      <c r="AB190" s="114"/>
      <c r="AC190" s="86"/>
      <c r="AD190" s="5"/>
    </row>
    <row r="191" spans="1:30" ht="12" customHeight="1" x14ac:dyDescent="0.3">
      <c r="A191" s="70"/>
      <c r="B191" s="113"/>
      <c r="C191" s="113"/>
      <c r="D191" s="70"/>
      <c r="E191" s="70"/>
      <c r="F191" s="70"/>
      <c r="G191" s="70"/>
      <c r="H191" s="70"/>
      <c r="I191" s="70"/>
      <c r="J191" s="70"/>
      <c r="K191" s="70"/>
      <c r="L191" s="70"/>
      <c r="M191" s="70"/>
      <c r="N191" s="89"/>
      <c r="O191" s="89"/>
      <c r="P191" s="89"/>
      <c r="Q191" s="89"/>
      <c r="R191" s="89"/>
      <c r="S191" s="114"/>
      <c r="T191" s="114"/>
      <c r="U191" s="114"/>
      <c r="V191" s="114"/>
      <c r="W191" s="114"/>
      <c r="X191" s="114"/>
      <c r="Y191" s="114"/>
      <c r="Z191" s="114"/>
      <c r="AA191" s="114"/>
      <c r="AB191" s="114"/>
      <c r="AC191" s="86"/>
      <c r="AD191" s="5"/>
    </row>
    <row r="192" spans="1:30" ht="12" customHeight="1" x14ac:dyDescent="0.3">
      <c r="A192" s="70"/>
      <c r="B192" s="113"/>
      <c r="C192" s="113"/>
      <c r="D192" s="70"/>
      <c r="E192" s="70"/>
      <c r="F192" s="70"/>
      <c r="G192" s="70"/>
      <c r="H192" s="70"/>
      <c r="I192" s="70"/>
      <c r="J192" s="70"/>
      <c r="K192" s="70"/>
      <c r="L192" s="70"/>
      <c r="M192" s="70"/>
      <c r="N192" s="89"/>
      <c r="O192" s="89"/>
      <c r="P192" s="89"/>
      <c r="Q192" s="89"/>
      <c r="R192" s="89"/>
      <c r="S192" s="114"/>
      <c r="T192" s="114"/>
      <c r="U192" s="114"/>
      <c r="V192" s="114"/>
      <c r="W192" s="114"/>
      <c r="X192" s="114"/>
      <c r="Y192" s="114"/>
      <c r="Z192" s="114"/>
      <c r="AA192" s="114"/>
      <c r="AB192" s="114"/>
      <c r="AC192" s="86"/>
      <c r="AD192" s="5"/>
    </row>
    <row r="193" spans="1:30" ht="12" customHeight="1" x14ac:dyDescent="0.3">
      <c r="A193" s="70"/>
      <c r="B193" s="113"/>
      <c r="C193" s="113"/>
      <c r="D193" s="70"/>
      <c r="E193" s="70"/>
      <c r="F193" s="70"/>
      <c r="G193" s="70"/>
      <c r="H193" s="70"/>
      <c r="I193" s="70"/>
      <c r="J193" s="70"/>
      <c r="K193" s="70"/>
      <c r="L193" s="70"/>
      <c r="M193" s="70"/>
      <c r="N193" s="89"/>
      <c r="O193" s="89"/>
      <c r="P193" s="89"/>
      <c r="Q193" s="89"/>
      <c r="R193" s="89"/>
      <c r="S193" s="114"/>
      <c r="T193" s="114"/>
      <c r="U193" s="114"/>
      <c r="V193" s="114"/>
      <c r="W193" s="114"/>
      <c r="X193" s="114"/>
      <c r="Y193" s="114"/>
      <c r="Z193" s="114"/>
      <c r="AA193" s="114"/>
      <c r="AB193" s="114"/>
      <c r="AC193" s="86"/>
      <c r="AD193" s="5"/>
    </row>
    <row r="194" spans="1:30" ht="12" customHeight="1" x14ac:dyDescent="0.3">
      <c r="A194" s="70"/>
      <c r="B194" s="113"/>
      <c r="C194" s="113"/>
      <c r="D194" s="70"/>
      <c r="E194" s="70"/>
      <c r="F194" s="70"/>
      <c r="G194" s="70"/>
      <c r="H194" s="70"/>
      <c r="I194" s="70"/>
      <c r="J194" s="70"/>
      <c r="K194" s="70"/>
      <c r="L194" s="70"/>
      <c r="M194" s="70"/>
      <c r="N194" s="89"/>
      <c r="O194" s="89"/>
      <c r="P194" s="89"/>
      <c r="Q194" s="89"/>
      <c r="R194" s="89"/>
      <c r="S194" s="114"/>
      <c r="T194" s="114"/>
      <c r="U194" s="114"/>
      <c r="V194" s="114"/>
      <c r="W194" s="114"/>
      <c r="X194" s="114"/>
      <c r="Y194" s="114"/>
      <c r="Z194" s="114"/>
      <c r="AA194" s="114"/>
      <c r="AB194" s="114"/>
      <c r="AC194" s="86"/>
      <c r="AD194" s="5"/>
    </row>
    <row r="195" spans="1:30" ht="12" customHeight="1" x14ac:dyDescent="0.3">
      <c r="A195" s="70"/>
      <c r="B195" s="113"/>
      <c r="C195" s="113"/>
      <c r="D195" s="70"/>
      <c r="E195" s="70"/>
      <c r="F195" s="70"/>
      <c r="G195" s="70"/>
      <c r="H195" s="70"/>
      <c r="I195" s="70"/>
      <c r="J195" s="70"/>
      <c r="K195" s="70"/>
      <c r="L195" s="70"/>
      <c r="M195" s="70"/>
      <c r="N195" s="89"/>
      <c r="O195" s="89"/>
      <c r="P195" s="89"/>
      <c r="Q195" s="89"/>
      <c r="R195" s="89"/>
      <c r="S195" s="114"/>
      <c r="T195" s="114"/>
      <c r="U195" s="114"/>
      <c r="V195" s="114"/>
      <c r="W195" s="114"/>
      <c r="X195" s="114"/>
      <c r="Y195" s="114"/>
      <c r="Z195" s="114"/>
      <c r="AA195" s="114"/>
      <c r="AB195" s="114"/>
      <c r="AC195" s="86"/>
      <c r="AD195" s="5"/>
    </row>
    <row r="196" spans="1:30" ht="12" customHeight="1" x14ac:dyDescent="0.3">
      <c r="A196" s="70"/>
      <c r="B196" s="113"/>
      <c r="C196" s="113"/>
      <c r="D196" s="70"/>
      <c r="E196" s="70"/>
      <c r="F196" s="70"/>
      <c r="G196" s="70"/>
      <c r="H196" s="70"/>
      <c r="I196" s="70"/>
      <c r="J196" s="70"/>
      <c r="K196" s="70"/>
      <c r="L196" s="70"/>
      <c r="M196" s="70"/>
      <c r="N196" s="89"/>
      <c r="O196" s="89"/>
      <c r="P196" s="89"/>
      <c r="Q196" s="89"/>
      <c r="R196" s="89"/>
      <c r="S196" s="114"/>
      <c r="T196" s="114"/>
      <c r="U196" s="114"/>
      <c r="V196" s="114"/>
      <c r="W196" s="114"/>
      <c r="X196" s="114"/>
      <c r="Y196" s="114"/>
      <c r="Z196" s="114"/>
      <c r="AA196" s="114"/>
      <c r="AB196" s="114"/>
      <c r="AC196" s="86"/>
      <c r="AD196" s="5"/>
    </row>
    <row r="197" spans="1:30" ht="12" customHeight="1" x14ac:dyDescent="0.3">
      <c r="A197" s="70"/>
      <c r="B197" s="113"/>
      <c r="C197" s="113"/>
      <c r="D197" s="70"/>
      <c r="E197" s="70"/>
      <c r="F197" s="70"/>
      <c r="G197" s="70"/>
      <c r="H197" s="70"/>
      <c r="I197" s="70"/>
      <c r="J197" s="70"/>
      <c r="K197" s="70"/>
      <c r="L197" s="70"/>
      <c r="M197" s="70"/>
      <c r="N197" s="89"/>
      <c r="O197" s="89"/>
      <c r="P197" s="89"/>
      <c r="Q197" s="89"/>
      <c r="R197" s="89"/>
      <c r="S197" s="114"/>
      <c r="T197" s="114"/>
      <c r="U197" s="114"/>
      <c r="V197" s="114"/>
      <c r="W197" s="114"/>
      <c r="X197" s="114"/>
      <c r="Y197" s="114"/>
      <c r="Z197" s="114"/>
      <c r="AA197" s="114"/>
      <c r="AB197" s="114"/>
      <c r="AC197" s="86"/>
      <c r="AD197" s="5"/>
    </row>
    <row r="198" spans="1:30" ht="12" customHeight="1" x14ac:dyDescent="0.3">
      <c r="A198" s="70"/>
      <c r="B198" s="113"/>
      <c r="C198" s="113"/>
      <c r="D198" s="70"/>
      <c r="E198" s="70"/>
      <c r="F198" s="70"/>
      <c r="G198" s="70"/>
      <c r="H198" s="70"/>
      <c r="I198" s="70"/>
      <c r="J198" s="70"/>
      <c r="K198" s="70"/>
      <c r="L198" s="70"/>
      <c r="M198" s="70"/>
      <c r="N198" s="89"/>
      <c r="O198" s="89"/>
      <c r="P198" s="89"/>
      <c r="Q198" s="89"/>
      <c r="R198" s="89"/>
      <c r="S198" s="114"/>
      <c r="T198" s="114"/>
      <c r="U198" s="114"/>
      <c r="V198" s="114"/>
      <c r="W198" s="114"/>
      <c r="X198" s="114"/>
      <c r="Y198" s="114"/>
      <c r="Z198" s="114"/>
      <c r="AA198" s="114"/>
      <c r="AB198" s="114"/>
      <c r="AC198" s="86"/>
      <c r="AD198" s="5"/>
    </row>
    <row r="199" spans="1:30" ht="12" customHeight="1" x14ac:dyDescent="0.3">
      <c r="A199" s="70"/>
      <c r="B199" s="113"/>
      <c r="C199" s="113"/>
      <c r="D199" s="70"/>
      <c r="E199" s="70"/>
      <c r="F199" s="70"/>
      <c r="G199" s="70"/>
      <c r="H199" s="70"/>
      <c r="I199" s="70"/>
      <c r="J199" s="70"/>
      <c r="K199" s="70"/>
      <c r="L199" s="70"/>
      <c r="M199" s="70"/>
      <c r="N199" s="89"/>
      <c r="O199" s="89"/>
      <c r="P199" s="89"/>
      <c r="Q199" s="89"/>
      <c r="R199" s="89"/>
      <c r="S199" s="114"/>
      <c r="T199" s="114"/>
      <c r="U199" s="114"/>
      <c r="V199" s="114"/>
      <c r="W199" s="114"/>
      <c r="X199" s="114"/>
      <c r="Y199" s="114"/>
      <c r="Z199" s="114"/>
      <c r="AA199" s="114"/>
      <c r="AB199" s="114"/>
      <c r="AC199" s="86"/>
      <c r="AD199" s="5"/>
    </row>
    <row r="200" spans="1:30" ht="12" customHeight="1" x14ac:dyDescent="0.3">
      <c r="A200" s="70"/>
      <c r="B200" s="113"/>
      <c r="C200" s="113"/>
      <c r="D200" s="70"/>
      <c r="E200" s="70"/>
      <c r="F200" s="70"/>
      <c r="G200" s="70"/>
      <c r="H200" s="70"/>
      <c r="I200" s="70"/>
      <c r="J200" s="70"/>
      <c r="K200" s="70"/>
      <c r="L200" s="70"/>
      <c r="M200" s="70"/>
      <c r="N200" s="89"/>
      <c r="O200" s="89"/>
      <c r="P200" s="89"/>
      <c r="Q200" s="89"/>
      <c r="R200" s="89"/>
      <c r="S200" s="114"/>
      <c r="T200" s="114"/>
      <c r="U200" s="114"/>
      <c r="V200" s="114"/>
      <c r="W200" s="114"/>
      <c r="X200" s="114"/>
      <c r="Y200" s="114"/>
      <c r="Z200" s="114"/>
      <c r="AA200" s="114"/>
      <c r="AB200" s="114"/>
      <c r="AC200" s="86"/>
      <c r="AD200" s="5"/>
    </row>
    <row r="201" spans="1:30" ht="12" customHeight="1" x14ac:dyDescent="0.3">
      <c r="A201" s="70"/>
      <c r="B201" s="113"/>
      <c r="C201" s="113"/>
      <c r="D201" s="70"/>
      <c r="E201" s="70"/>
      <c r="F201" s="70"/>
      <c r="G201" s="70"/>
      <c r="H201" s="70"/>
      <c r="I201" s="70"/>
      <c r="J201" s="70"/>
      <c r="K201" s="70"/>
      <c r="L201" s="70"/>
      <c r="M201" s="70"/>
      <c r="N201" s="89"/>
      <c r="O201" s="89"/>
      <c r="P201" s="89"/>
      <c r="Q201" s="89"/>
      <c r="R201" s="89"/>
      <c r="S201" s="114"/>
      <c r="T201" s="114"/>
      <c r="U201" s="114"/>
      <c r="V201" s="114"/>
      <c r="W201" s="114"/>
      <c r="X201" s="114"/>
      <c r="Y201" s="114"/>
      <c r="Z201" s="114"/>
      <c r="AA201" s="114"/>
      <c r="AB201" s="114"/>
      <c r="AC201" s="86"/>
      <c r="AD201" s="5"/>
    </row>
    <row r="202" spans="1:30" ht="12" customHeight="1" x14ac:dyDescent="0.3">
      <c r="A202" s="70"/>
      <c r="B202" s="113"/>
      <c r="C202" s="113"/>
      <c r="D202" s="70"/>
      <c r="E202" s="70"/>
      <c r="F202" s="70"/>
      <c r="G202" s="70"/>
      <c r="H202" s="70"/>
      <c r="I202" s="70"/>
      <c r="J202" s="70"/>
      <c r="K202" s="70"/>
      <c r="L202" s="70"/>
      <c r="M202" s="70"/>
      <c r="N202" s="89"/>
      <c r="O202" s="89"/>
      <c r="P202" s="89"/>
      <c r="Q202" s="89"/>
      <c r="R202" s="89"/>
      <c r="S202" s="114"/>
      <c r="T202" s="114"/>
      <c r="U202" s="114"/>
      <c r="V202" s="114"/>
      <c r="W202" s="114"/>
      <c r="X202" s="114"/>
      <c r="Y202" s="114"/>
      <c r="Z202" s="114"/>
      <c r="AA202" s="114"/>
      <c r="AB202" s="114"/>
      <c r="AC202" s="86"/>
      <c r="AD202" s="5"/>
    </row>
    <row r="203" spans="1:30" ht="12" customHeight="1" x14ac:dyDescent="0.3">
      <c r="A203" s="70"/>
      <c r="B203" s="113"/>
      <c r="C203" s="113"/>
      <c r="D203" s="70"/>
      <c r="E203" s="70"/>
      <c r="F203" s="70"/>
      <c r="G203" s="70"/>
      <c r="H203" s="70"/>
      <c r="I203" s="70"/>
      <c r="J203" s="70"/>
      <c r="K203" s="70"/>
      <c r="L203" s="70"/>
      <c r="M203" s="70"/>
      <c r="N203" s="89"/>
      <c r="O203" s="89"/>
      <c r="P203" s="89"/>
      <c r="Q203" s="89"/>
      <c r="R203" s="89"/>
      <c r="S203" s="114"/>
      <c r="T203" s="114"/>
      <c r="U203" s="114"/>
      <c r="V203" s="114"/>
      <c r="W203" s="114"/>
      <c r="X203" s="114"/>
      <c r="Y203" s="114"/>
      <c r="Z203" s="114"/>
      <c r="AA203" s="114"/>
      <c r="AB203" s="114"/>
      <c r="AC203" s="86"/>
      <c r="AD203" s="5"/>
    </row>
    <row r="204" spans="1:30" ht="12" customHeight="1" x14ac:dyDescent="0.3">
      <c r="A204" s="70"/>
      <c r="B204" s="113"/>
      <c r="C204" s="113"/>
      <c r="D204" s="70"/>
      <c r="E204" s="70"/>
      <c r="F204" s="70"/>
      <c r="G204" s="70"/>
      <c r="H204" s="70"/>
      <c r="I204" s="70"/>
      <c r="J204" s="70"/>
      <c r="K204" s="70"/>
      <c r="L204" s="70"/>
      <c r="M204" s="70"/>
      <c r="N204" s="89"/>
      <c r="O204" s="89"/>
      <c r="P204" s="89"/>
      <c r="Q204" s="89"/>
      <c r="R204" s="89"/>
      <c r="S204" s="114"/>
      <c r="T204" s="114"/>
      <c r="U204" s="114"/>
      <c r="V204" s="114"/>
      <c r="W204" s="114"/>
      <c r="X204" s="114"/>
      <c r="Y204" s="114"/>
      <c r="Z204" s="114"/>
      <c r="AA204" s="114"/>
      <c r="AB204" s="114"/>
      <c r="AC204" s="86"/>
      <c r="AD204" s="5"/>
    </row>
    <row r="205" spans="1:30" ht="12" customHeight="1" x14ac:dyDescent="0.3">
      <c r="A205" s="70"/>
      <c r="B205" s="113"/>
      <c r="C205" s="113"/>
      <c r="D205" s="70"/>
      <c r="E205" s="70"/>
      <c r="F205" s="70"/>
      <c r="G205" s="70"/>
      <c r="H205" s="70"/>
      <c r="I205" s="70"/>
      <c r="J205" s="70"/>
      <c r="K205" s="70"/>
      <c r="L205" s="70"/>
      <c r="M205" s="70"/>
      <c r="N205" s="89"/>
      <c r="O205" s="89"/>
      <c r="P205" s="89"/>
      <c r="Q205" s="89"/>
      <c r="R205" s="89"/>
      <c r="S205" s="114"/>
      <c r="T205" s="114"/>
      <c r="U205" s="114"/>
      <c r="V205" s="114"/>
      <c r="W205" s="114"/>
      <c r="X205" s="114"/>
      <c r="Y205" s="114"/>
      <c r="Z205" s="114"/>
      <c r="AA205" s="114"/>
      <c r="AB205" s="114"/>
      <c r="AC205" s="86"/>
      <c r="AD205" s="5"/>
    </row>
    <row r="206" spans="1:30" ht="12" customHeight="1" x14ac:dyDescent="0.3">
      <c r="A206" s="70"/>
      <c r="B206" s="113"/>
      <c r="C206" s="113"/>
      <c r="D206" s="70"/>
      <c r="E206" s="70"/>
      <c r="F206" s="70"/>
      <c r="G206" s="70"/>
      <c r="H206" s="70"/>
      <c r="I206" s="70"/>
      <c r="J206" s="70"/>
      <c r="K206" s="70"/>
      <c r="L206" s="70"/>
      <c r="M206" s="70"/>
      <c r="N206" s="89"/>
      <c r="O206" s="89"/>
      <c r="P206" s="89"/>
      <c r="Q206" s="89"/>
      <c r="R206" s="89"/>
      <c r="S206" s="114"/>
      <c r="T206" s="114"/>
      <c r="U206" s="114"/>
      <c r="V206" s="114"/>
      <c r="W206" s="114"/>
      <c r="X206" s="114"/>
      <c r="Y206" s="114"/>
      <c r="Z206" s="114"/>
      <c r="AA206" s="114"/>
      <c r="AB206" s="114"/>
      <c r="AC206" s="86"/>
      <c r="AD206" s="5"/>
    </row>
    <row r="207" spans="1:30" ht="12" customHeight="1" x14ac:dyDescent="0.3">
      <c r="A207" s="70"/>
      <c r="B207" s="113"/>
      <c r="C207" s="113"/>
      <c r="D207" s="70"/>
      <c r="E207" s="70"/>
      <c r="F207" s="70"/>
      <c r="G207" s="70"/>
      <c r="H207" s="70"/>
      <c r="I207" s="70"/>
      <c r="J207" s="70"/>
      <c r="K207" s="70"/>
      <c r="L207" s="70"/>
      <c r="M207" s="70"/>
      <c r="N207" s="89"/>
      <c r="O207" s="89"/>
      <c r="P207" s="89"/>
      <c r="Q207" s="89"/>
      <c r="R207" s="89"/>
      <c r="S207" s="114"/>
      <c r="T207" s="114"/>
      <c r="U207" s="114"/>
      <c r="V207" s="114"/>
      <c r="W207" s="114"/>
      <c r="X207" s="114"/>
      <c r="Y207" s="114"/>
      <c r="Z207" s="114"/>
      <c r="AA207" s="114"/>
      <c r="AB207" s="114"/>
      <c r="AC207" s="86"/>
      <c r="AD207" s="5"/>
    </row>
    <row r="208" spans="1:30" ht="12" customHeight="1" x14ac:dyDescent="0.3">
      <c r="A208" s="70"/>
      <c r="B208" s="113"/>
      <c r="C208" s="113"/>
      <c r="D208" s="70"/>
      <c r="E208" s="70"/>
      <c r="F208" s="70"/>
      <c r="G208" s="70"/>
      <c r="H208" s="70"/>
      <c r="I208" s="70"/>
      <c r="J208" s="70"/>
      <c r="K208" s="70"/>
      <c r="L208" s="70"/>
      <c r="M208" s="70"/>
      <c r="N208" s="89"/>
      <c r="O208" s="89"/>
      <c r="P208" s="89"/>
      <c r="Q208" s="89"/>
      <c r="R208" s="89"/>
      <c r="S208" s="114"/>
      <c r="T208" s="114"/>
      <c r="U208" s="114"/>
      <c r="V208" s="114"/>
      <c r="W208" s="114"/>
      <c r="X208" s="114"/>
      <c r="Y208" s="114"/>
      <c r="Z208" s="114"/>
      <c r="AA208" s="114"/>
      <c r="AB208" s="114"/>
      <c r="AC208" s="86"/>
      <c r="AD208" s="5"/>
    </row>
    <row r="209" spans="1:30" ht="12" customHeight="1" x14ac:dyDescent="0.3">
      <c r="A209" s="70"/>
      <c r="B209" s="113"/>
      <c r="C209" s="113"/>
      <c r="D209" s="70"/>
      <c r="E209" s="70"/>
      <c r="F209" s="70"/>
      <c r="G209" s="70"/>
      <c r="H209" s="70"/>
      <c r="I209" s="70"/>
      <c r="J209" s="70"/>
      <c r="K209" s="70"/>
      <c r="L209" s="70"/>
      <c r="M209" s="70"/>
      <c r="N209" s="89"/>
      <c r="O209" s="89"/>
      <c r="P209" s="89"/>
      <c r="Q209" s="89"/>
      <c r="R209" s="89"/>
      <c r="S209" s="114"/>
      <c r="T209" s="114"/>
      <c r="U209" s="114"/>
      <c r="V209" s="114"/>
      <c r="W209" s="114"/>
      <c r="X209" s="114"/>
      <c r="Y209" s="114"/>
      <c r="Z209" s="114"/>
      <c r="AA209" s="114"/>
      <c r="AB209" s="114"/>
      <c r="AC209" s="86"/>
      <c r="AD209" s="5"/>
    </row>
    <row r="210" spans="1:30" ht="12" customHeight="1" x14ac:dyDescent="0.3">
      <c r="A210" s="70"/>
      <c r="B210" s="113"/>
      <c r="C210" s="113"/>
      <c r="D210" s="70"/>
      <c r="E210" s="70"/>
      <c r="F210" s="70"/>
      <c r="G210" s="70"/>
      <c r="H210" s="70"/>
      <c r="I210" s="70"/>
      <c r="J210" s="70"/>
      <c r="K210" s="70"/>
      <c r="L210" s="70"/>
      <c r="M210" s="70"/>
      <c r="N210" s="89"/>
      <c r="O210" s="89"/>
      <c r="P210" s="89"/>
      <c r="Q210" s="89"/>
      <c r="R210" s="89"/>
      <c r="S210" s="114"/>
      <c r="T210" s="114"/>
      <c r="U210" s="114"/>
      <c r="V210" s="114"/>
      <c r="W210" s="114"/>
      <c r="X210" s="114"/>
      <c r="Y210" s="114"/>
      <c r="Z210" s="114"/>
      <c r="AA210" s="114"/>
      <c r="AB210" s="114"/>
      <c r="AC210" s="86"/>
      <c r="AD210" s="5"/>
    </row>
    <row r="211" spans="1:30" ht="12" customHeight="1" x14ac:dyDescent="0.3">
      <c r="A211" s="70"/>
      <c r="B211" s="113"/>
      <c r="C211" s="113"/>
      <c r="D211" s="70"/>
      <c r="E211" s="70"/>
      <c r="F211" s="70"/>
      <c r="G211" s="70"/>
      <c r="H211" s="70"/>
      <c r="I211" s="70"/>
      <c r="J211" s="70"/>
      <c r="K211" s="70"/>
      <c r="L211" s="70"/>
      <c r="M211" s="70"/>
      <c r="N211" s="89"/>
      <c r="O211" s="89"/>
      <c r="P211" s="89"/>
      <c r="Q211" s="89"/>
      <c r="R211" s="89"/>
      <c r="S211" s="114"/>
      <c r="T211" s="114"/>
      <c r="U211" s="114"/>
      <c r="V211" s="114"/>
      <c r="W211" s="114"/>
      <c r="X211" s="114"/>
      <c r="Y211" s="114"/>
      <c r="Z211" s="114"/>
      <c r="AA211" s="114"/>
      <c r="AB211" s="114"/>
      <c r="AC211" s="86"/>
      <c r="AD211" s="5"/>
    </row>
    <row r="212" spans="1:30" ht="12" customHeight="1" x14ac:dyDescent="0.3">
      <c r="A212" s="70"/>
      <c r="B212" s="113"/>
      <c r="C212" s="113"/>
      <c r="D212" s="70"/>
      <c r="E212" s="70"/>
      <c r="F212" s="70"/>
      <c r="G212" s="70"/>
      <c r="H212" s="70"/>
      <c r="I212" s="70"/>
      <c r="J212" s="70"/>
      <c r="K212" s="70"/>
      <c r="L212" s="70"/>
      <c r="M212" s="70"/>
      <c r="N212" s="89"/>
      <c r="O212" s="89"/>
      <c r="P212" s="89"/>
      <c r="Q212" s="89"/>
      <c r="R212" s="89"/>
      <c r="S212" s="114"/>
      <c r="T212" s="114"/>
      <c r="U212" s="114"/>
      <c r="V212" s="114"/>
      <c r="W212" s="114"/>
      <c r="X212" s="114"/>
      <c r="Y212" s="114"/>
      <c r="Z212" s="114"/>
      <c r="AA212" s="114"/>
      <c r="AB212" s="114"/>
      <c r="AC212" s="86"/>
      <c r="AD212" s="5"/>
    </row>
    <row r="213" spans="1:30" ht="12" customHeight="1" x14ac:dyDescent="0.3">
      <c r="A213" s="70"/>
      <c r="B213" s="113"/>
      <c r="C213" s="113"/>
      <c r="D213" s="70"/>
      <c r="E213" s="70"/>
      <c r="F213" s="70"/>
      <c r="G213" s="70"/>
      <c r="H213" s="70"/>
      <c r="I213" s="70"/>
      <c r="J213" s="70"/>
      <c r="K213" s="70"/>
      <c r="L213" s="70"/>
      <c r="M213" s="70"/>
      <c r="N213" s="89"/>
      <c r="O213" s="89"/>
      <c r="P213" s="89"/>
      <c r="Q213" s="89"/>
      <c r="R213" s="89"/>
      <c r="S213" s="114"/>
      <c r="T213" s="114"/>
      <c r="U213" s="114"/>
      <c r="V213" s="114"/>
      <c r="W213" s="114"/>
      <c r="X213" s="114"/>
      <c r="Y213" s="114"/>
      <c r="Z213" s="114"/>
      <c r="AA213" s="114"/>
      <c r="AB213" s="114"/>
      <c r="AC213" s="86"/>
      <c r="AD213" s="5"/>
    </row>
    <row r="214" spans="1:30" ht="12" customHeight="1" x14ac:dyDescent="0.3">
      <c r="A214" s="70"/>
      <c r="B214" s="113"/>
      <c r="C214" s="113"/>
      <c r="D214" s="70"/>
      <c r="E214" s="70"/>
      <c r="F214" s="70"/>
      <c r="G214" s="70"/>
      <c r="H214" s="70"/>
      <c r="I214" s="70"/>
      <c r="J214" s="70"/>
      <c r="K214" s="70"/>
      <c r="L214" s="70"/>
      <c r="M214" s="70"/>
      <c r="N214" s="89"/>
      <c r="O214" s="89"/>
      <c r="P214" s="89"/>
      <c r="Q214" s="89"/>
      <c r="R214" s="89"/>
      <c r="S214" s="114"/>
      <c r="T214" s="114"/>
      <c r="U214" s="114"/>
      <c r="V214" s="114"/>
      <c r="W214" s="114"/>
      <c r="X214" s="114"/>
      <c r="Y214" s="114"/>
      <c r="Z214" s="114"/>
      <c r="AA214" s="114"/>
      <c r="AB214" s="114"/>
      <c r="AC214" s="86"/>
      <c r="AD214" s="5"/>
    </row>
    <row r="215" spans="1:30" ht="12" customHeight="1" x14ac:dyDescent="0.3">
      <c r="A215" s="70"/>
      <c r="B215" s="113"/>
      <c r="C215" s="113"/>
      <c r="D215" s="70"/>
      <c r="E215" s="70"/>
      <c r="F215" s="70"/>
      <c r="G215" s="70"/>
      <c r="H215" s="70"/>
      <c r="I215" s="70"/>
      <c r="J215" s="70"/>
      <c r="K215" s="70"/>
      <c r="L215" s="70"/>
      <c r="M215" s="70"/>
      <c r="N215" s="89"/>
      <c r="O215" s="89"/>
      <c r="P215" s="89"/>
      <c r="Q215" s="89"/>
      <c r="R215" s="89"/>
      <c r="S215" s="114"/>
      <c r="T215" s="114"/>
      <c r="U215" s="114"/>
      <c r="V215" s="114"/>
      <c r="W215" s="114"/>
      <c r="X215" s="114"/>
      <c r="Y215" s="114"/>
      <c r="Z215" s="114"/>
      <c r="AA215" s="114"/>
      <c r="AB215" s="114"/>
      <c r="AC215" s="86"/>
      <c r="AD215" s="5"/>
    </row>
    <row r="216" spans="1:30" ht="12" customHeight="1" x14ac:dyDescent="0.3">
      <c r="A216" s="70"/>
      <c r="B216" s="113"/>
      <c r="C216" s="113"/>
      <c r="D216" s="70"/>
      <c r="E216" s="70"/>
      <c r="F216" s="70"/>
      <c r="G216" s="70"/>
      <c r="H216" s="70"/>
      <c r="I216" s="70"/>
      <c r="J216" s="70"/>
      <c r="K216" s="70"/>
      <c r="L216" s="70"/>
      <c r="M216" s="70"/>
      <c r="N216" s="89"/>
      <c r="O216" s="89"/>
      <c r="P216" s="89"/>
      <c r="Q216" s="89"/>
      <c r="R216" s="89"/>
      <c r="S216" s="114"/>
      <c r="T216" s="114"/>
      <c r="U216" s="114"/>
      <c r="V216" s="114"/>
      <c r="W216" s="114"/>
      <c r="X216" s="114"/>
      <c r="Y216" s="114"/>
      <c r="Z216" s="114"/>
      <c r="AA216" s="114"/>
      <c r="AB216" s="114"/>
      <c r="AC216" s="86"/>
      <c r="AD216" s="5"/>
    </row>
    <row r="217" spans="1:30" ht="12" customHeight="1" x14ac:dyDescent="0.3">
      <c r="A217" s="70"/>
      <c r="B217" s="113"/>
      <c r="C217" s="113"/>
      <c r="D217" s="70"/>
      <c r="E217" s="70"/>
      <c r="F217" s="70"/>
      <c r="G217" s="70"/>
      <c r="H217" s="70"/>
      <c r="I217" s="70"/>
      <c r="J217" s="70"/>
      <c r="K217" s="70"/>
      <c r="L217" s="70"/>
      <c r="M217" s="70"/>
      <c r="N217" s="89"/>
      <c r="O217" s="89"/>
      <c r="P217" s="89"/>
      <c r="Q217" s="89"/>
      <c r="R217" s="89"/>
      <c r="S217" s="114"/>
      <c r="T217" s="114"/>
      <c r="U217" s="114"/>
      <c r="V217" s="114"/>
      <c r="W217" s="114"/>
      <c r="X217" s="114"/>
      <c r="Y217" s="114"/>
      <c r="Z217" s="114"/>
      <c r="AA217" s="114"/>
      <c r="AB217" s="114"/>
      <c r="AC217" s="86"/>
      <c r="AD217" s="5"/>
    </row>
    <row r="218" spans="1:30" ht="12" customHeight="1" x14ac:dyDescent="0.3">
      <c r="A218" s="70"/>
      <c r="B218" s="113"/>
      <c r="C218" s="113"/>
      <c r="D218" s="70"/>
      <c r="E218" s="70"/>
      <c r="F218" s="70"/>
      <c r="G218" s="70"/>
      <c r="H218" s="70"/>
      <c r="I218" s="70"/>
      <c r="J218" s="70"/>
      <c r="K218" s="70"/>
      <c r="L218" s="70"/>
      <c r="M218" s="70"/>
      <c r="N218" s="89"/>
      <c r="O218" s="89"/>
      <c r="P218" s="89"/>
      <c r="Q218" s="89"/>
      <c r="R218" s="89"/>
      <c r="S218" s="114"/>
      <c r="T218" s="114"/>
      <c r="U218" s="114"/>
      <c r="V218" s="114"/>
      <c r="W218" s="114"/>
      <c r="X218" s="114"/>
      <c r="Y218" s="114"/>
      <c r="Z218" s="114"/>
      <c r="AA218" s="114"/>
      <c r="AB218" s="114"/>
      <c r="AC218" s="86"/>
      <c r="AD218" s="5"/>
    </row>
    <row r="219" spans="1:30" ht="12" customHeight="1" x14ac:dyDescent="0.3">
      <c r="A219" s="70"/>
      <c r="B219" s="113"/>
      <c r="C219" s="113"/>
      <c r="D219" s="70"/>
      <c r="E219" s="70"/>
      <c r="F219" s="70"/>
      <c r="G219" s="70"/>
      <c r="H219" s="70"/>
      <c r="I219" s="70"/>
      <c r="J219" s="70"/>
      <c r="K219" s="70"/>
      <c r="L219" s="70"/>
      <c r="M219" s="70"/>
      <c r="N219" s="89"/>
      <c r="O219" s="89"/>
      <c r="P219" s="89"/>
      <c r="Q219" s="89"/>
      <c r="R219" s="89"/>
      <c r="S219" s="114"/>
      <c r="T219" s="114"/>
      <c r="U219" s="114"/>
      <c r="V219" s="114"/>
      <c r="W219" s="114"/>
      <c r="X219" s="114"/>
      <c r="Y219" s="114"/>
      <c r="Z219" s="114"/>
      <c r="AA219" s="114"/>
      <c r="AB219" s="114"/>
      <c r="AC219" s="86"/>
      <c r="AD219" s="5"/>
    </row>
    <row r="220" spans="1:30" ht="12" customHeight="1" x14ac:dyDescent="0.3">
      <c r="A220" s="70"/>
      <c r="B220" s="113"/>
      <c r="C220" s="113"/>
      <c r="D220" s="70"/>
      <c r="E220" s="70"/>
      <c r="F220" s="70"/>
      <c r="G220" s="70"/>
      <c r="H220" s="70"/>
      <c r="I220" s="70"/>
      <c r="J220" s="70"/>
      <c r="K220" s="70"/>
      <c r="L220" s="70"/>
      <c r="M220" s="70"/>
      <c r="N220" s="89"/>
      <c r="O220" s="89"/>
      <c r="P220" s="89"/>
      <c r="Q220" s="89"/>
      <c r="R220" s="89"/>
      <c r="S220" s="114"/>
      <c r="T220" s="114"/>
      <c r="U220" s="114"/>
      <c r="V220" s="114"/>
      <c r="W220" s="114"/>
      <c r="X220" s="114"/>
      <c r="Y220" s="114"/>
      <c r="Z220" s="114"/>
      <c r="AA220" s="114"/>
      <c r="AB220" s="114"/>
      <c r="AC220" s="86"/>
      <c r="AD220" s="5"/>
    </row>
    <row r="221" spans="1:30" ht="12" customHeight="1" x14ac:dyDescent="0.3">
      <c r="A221" s="70"/>
      <c r="B221" s="113"/>
      <c r="C221" s="113"/>
      <c r="D221" s="70"/>
      <c r="E221" s="70"/>
      <c r="F221" s="70"/>
      <c r="G221" s="70"/>
      <c r="H221" s="70"/>
      <c r="I221" s="70"/>
      <c r="J221" s="70"/>
      <c r="K221" s="70"/>
      <c r="L221" s="70"/>
      <c r="M221" s="70"/>
      <c r="N221" s="89"/>
      <c r="O221" s="89"/>
      <c r="P221" s="89"/>
      <c r="Q221" s="89"/>
      <c r="R221" s="89"/>
      <c r="S221" s="114"/>
      <c r="T221" s="114"/>
      <c r="U221" s="114"/>
      <c r="V221" s="114"/>
      <c r="W221" s="114"/>
      <c r="X221" s="114"/>
      <c r="Y221" s="114"/>
      <c r="Z221" s="114"/>
      <c r="AA221" s="114"/>
      <c r="AB221" s="114"/>
      <c r="AC221" s="86"/>
      <c r="AD221" s="5"/>
    </row>
    <row r="222" spans="1:30" ht="12" customHeight="1" x14ac:dyDescent="0.3">
      <c r="A222" s="70"/>
      <c r="B222" s="113"/>
      <c r="C222" s="113"/>
      <c r="D222" s="70"/>
      <c r="E222" s="70"/>
      <c r="F222" s="70"/>
      <c r="G222" s="70"/>
      <c r="H222" s="70"/>
      <c r="I222" s="70"/>
      <c r="J222" s="70"/>
      <c r="K222" s="70"/>
      <c r="L222" s="70"/>
      <c r="M222" s="70"/>
      <c r="N222" s="89"/>
      <c r="O222" s="89"/>
      <c r="P222" s="89"/>
      <c r="Q222" s="89"/>
      <c r="R222" s="89"/>
      <c r="S222" s="114"/>
      <c r="T222" s="114"/>
      <c r="U222" s="114"/>
      <c r="V222" s="114"/>
      <c r="W222" s="114"/>
      <c r="X222" s="114"/>
      <c r="Y222" s="114"/>
      <c r="Z222" s="114"/>
      <c r="AA222" s="114"/>
      <c r="AB222" s="114"/>
      <c r="AC222" s="86"/>
      <c r="AD222" s="5"/>
    </row>
    <row r="223" spans="1:30" ht="12" customHeight="1" x14ac:dyDescent="0.3">
      <c r="A223" s="70"/>
      <c r="B223" s="113"/>
      <c r="C223" s="113"/>
      <c r="D223" s="70"/>
      <c r="E223" s="70"/>
      <c r="F223" s="70"/>
      <c r="G223" s="70"/>
      <c r="H223" s="70"/>
      <c r="I223" s="70"/>
      <c r="J223" s="70"/>
      <c r="K223" s="70"/>
      <c r="L223" s="70"/>
      <c r="M223" s="70"/>
      <c r="N223" s="89"/>
      <c r="O223" s="89"/>
      <c r="P223" s="89"/>
      <c r="Q223" s="89"/>
      <c r="R223" s="89"/>
      <c r="S223" s="114"/>
      <c r="T223" s="114"/>
      <c r="U223" s="114"/>
      <c r="V223" s="114"/>
      <c r="W223" s="114"/>
      <c r="X223" s="114"/>
      <c r="Y223" s="114"/>
      <c r="Z223" s="114"/>
      <c r="AA223" s="114"/>
      <c r="AB223" s="114"/>
      <c r="AC223" s="86"/>
      <c r="AD223" s="5"/>
    </row>
    <row r="224" spans="1:30" ht="12" customHeight="1" x14ac:dyDescent="0.3">
      <c r="A224" s="70"/>
      <c r="B224" s="113"/>
      <c r="C224" s="113"/>
      <c r="D224" s="70"/>
      <c r="E224" s="70"/>
      <c r="F224" s="70"/>
      <c r="G224" s="70"/>
      <c r="H224" s="70"/>
      <c r="I224" s="70"/>
      <c r="J224" s="70"/>
      <c r="K224" s="70"/>
      <c r="L224" s="70"/>
      <c r="M224" s="70"/>
      <c r="N224" s="89"/>
      <c r="O224" s="89"/>
      <c r="P224" s="89"/>
      <c r="Q224" s="89"/>
      <c r="R224" s="89"/>
      <c r="S224" s="114"/>
      <c r="T224" s="114"/>
      <c r="U224" s="114"/>
      <c r="V224" s="114"/>
      <c r="W224" s="114"/>
      <c r="X224" s="114"/>
      <c r="Y224" s="114"/>
      <c r="Z224" s="114"/>
      <c r="AA224" s="114"/>
      <c r="AB224" s="114"/>
      <c r="AC224" s="86"/>
      <c r="AD224" s="5"/>
    </row>
    <row r="225" spans="1:30" ht="12" customHeight="1" x14ac:dyDescent="0.3">
      <c r="A225" s="70"/>
      <c r="B225" s="113"/>
      <c r="C225" s="113"/>
      <c r="D225" s="70"/>
      <c r="E225" s="70"/>
      <c r="F225" s="70"/>
      <c r="G225" s="70"/>
      <c r="H225" s="70"/>
      <c r="I225" s="70"/>
      <c r="J225" s="70"/>
      <c r="K225" s="70"/>
      <c r="L225" s="70"/>
      <c r="M225" s="70"/>
      <c r="N225" s="89"/>
      <c r="O225" s="89"/>
      <c r="P225" s="89"/>
      <c r="Q225" s="89"/>
      <c r="R225" s="89"/>
      <c r="S225" s="114"/>
      <c r="T225" s="114"/>
      <c r="U225" s="114"/>
      <c r="V225" s="114"/>
      <c r="W225" s="114"/>
      <c r="X225" s="114"/>
      <c r="Y225" s="114"/>
      <c r="Z225" s="114"/>
      <c r="AA225" s="114"/>
      <c r="AB225" s="114"/>
      <c r="AC225" s="86"/>
      <c r="AD225" s="5"/>
    </row>
    <row r="226" spans="1:30" ht="12" customHeight="1" x14ac:dyDescent="0.3">
      <c r="A226" s="70"/>
      <c r="B226" s="113"/>
      <c r="C226" s="113"/>
      <c r="D226" s="70"/>
      <c r="E226" s="70"/>
      <c r="F226" s="70"/>
      <c r="G226" s="70"/>
      <c r="H226" s="70"/>
      <c r="I226" s="70"/>
      <c r="J226" s="70"/>
      <c r="K226" s="70"/>
      <c r="L226" s="70"/>
      <c r="M226" s="70"/>
      <c r="N226" s="89"/>
      <c r="O226" s="89"/>
      <c r="P226" s="89"/>
      <c r="Q226" s="89"/>
      <c r="R226" s="89"/>
      <c r="S226" s="114"/>
      <c r="T226" s="114"/>
      <c r="U226" s="114"/>
      <c r="V226" s="114"/>
      <c r="W226" s="114"/>
      <c r="X226" s="114"/>
      <c r="Y226" s="114"/>
      <c r="Z226" s="114"/>
      <c r="AA226" s="114"/>
      <c r="AB226" s="114"/>
      <c r="AC226" s="86"/>
      <c r="AD226" s="5"/>
    </row>
    <row r="227" spans="1:30" ht="12" customHeight="1" x14ac:dyDescent="0.3">
      <c r="A227" s="70"/>
      <c r="B227" s="113"/>
      <c r="C227" s="113"/>
      <c r="D227" s="70"/>
      <c r="E227" s="70"/>
      <c r="F227" s="70"/>
      <c r="G227" s="70"/>
      <c r="H227" s="70"/>
      <c r="I227" s="70"/>
      <c r="J227" s="70"/>
      <c r="K227" s="70"/>
      <c r="L227" s="70"/>
      <c r="M227" s="70"/>
      <c r="N227" s="89"/>
      <c r="O227" s="89"/>
      <c r="P227" s="89"/>
      <c r="Q227" s="89"/>
      <c r="R227" s="89"/>
      <c r="S227" s="114"/>
      <c r="T227" s="114"/>
      <c r="U227" s="114"/>
      <c r="V227" s="114"/>
      <c r="W227" s="114"/>
      <c r="X227" s="114"/>
      <c r="Y227" s="114"/>
      <c r="Z227" s="114"/>
      <c r="AA227" s="114"/>
      <c r="AB227" s="114"/>
      <c r="AC227" s="86"/>
      <c r="AD227" s="5"/>
    </row>
    <row r="228" spans="1:30" ht="12" customHeight="1" x14ac:dyDescent="0.3">
      <c r="A228" s="70"/>
      <c r="B228" s="113"/>
      <c r="C228" s="113"/>
      <c r="D228" s="70"/>
      <c r="E228" s="70"/>
      <c r="F228" s="70"/>
      <c r="G228" s="70"/>
      <c r="H228" s="70"/>
      <c r="I228" s="70"/>
      <c r="J228" s="70"/>
      <c r="K228" s="70"/>
      <c r="L228" s="70"/>
      <c r="M228" s="70"/>
      <c r="N228" s="89"/>
      <c r="O228" s="89"/>
      <c r="P228" s="89"/>
      <c r="Q228" s="89"/>
      <c r="R228" s="89"/>
      <c r="S228" s="114"/>
      <c r="T228" s="114"/>
      <c r="U228" s="114"/>
      <c r="V228" s="114"/>
      <c r="W228" s="114"/>
      <c r="X228" s="114"/>
      <c r="Y228" s="114"/>
      <c r="Z228" s="114"/>
      <c r="AA228" s="114"/>
      <c r="AB228" s="114"/>
      <c r="AC228" s="86"/>
      <c r="AD228" s="5"/>
    </row>
    <row r="229" spans="1:30" ht="12" customHeight="1" x14ac:dyDescent="0.3">
      <c r="A229" s="70"/>
      <c r="B229" s="113"/>
      <c r="C229" s="113"/>
      <c r="D229" s="70"/>
      <c r="E229" s="70"/>
      <c r="F229" s="70"/>
      <c r="G229" s="70"/>
      <c r="H229" s="70"/>
      <c r="I229" s="70"/>
      <c r="J229" s="70"/>
      <c r="K229" s="70"/>
      <c r="L229" s="70"/>
      <c r="M229" s="70"/>
      <c r="N229" s="89"/>
      <c r="O229" s="89"/>
      <c r="P229" s="89"/>
      <c r="Q229" s="89"/>
      <c r="R229" s="89"/>
      <c r="S229" s="114"/>
      <c r="T229" s="114"/>
      <c r="U229" s="114"/>
      <c r="V229" s="114"/>
      <c r="W229" s="114"/>
      <c r="X229" s="114"/>
      <c r="Y229" s="114"/>
      <c r="Z229" s="114"/>
      <c r="AA229" s="114"/>
      <c r="AB229" s="114"/>
      <c r="AC229" s="86"/>
      <c r="AD229" s="5"/>
    </row>
    <row r="230" spans="1:30" ht="12" customHeight="1" x14ac:dyDescent="0.3">
      <c r="A230" s="70"/>
      <c r="B230" s="113"/>
      <c r="C230" s="113"/>
      <c r="D230" s="70"/>
      <c r="E230" s="70"/>
      <c r="F230" s="70"/>
      <c r="G230" s="70"/>
      <c r="H230" s="70"/>
      <c r="I230" s="70"/>
      <c r="J230" s="70"/>
      <c r="K230" s="70"/>
      <c r="L230" s="70"/>
      <c r="M230" s="70"/>
      <c r="N230" s="89"/>
      <c r="O230" s="89"/>
      <c r="P230" s="89"/>
      <c r="Q230" s="89"/>
      <c r="R230" s="89"/>
      <c r="S230" s="114"/>
      <c r="T230" s="114"/>
      <c r="U230" s="114"/>
      <c r="V230" s="114"/>
      <c r="W230" s="114"/>
      <c r="X230" s="114"/>
      <c r="Y230" s="114"/>
      <c r="Z230" s="114"/>
      <c r="AA230" s="114"/>
      <c r="AB230" s="114"/>
      <c r="AC230" s="86"/>
      <c r="AD230" s="5"/>
    </row>
    <row r="231" spans="1:30" ht="12" customHeight="1" x14ac:dyDescent="0.3">
      <c r="A231" s="5"/>
      <c r="B231" s="74"/>
      <c r="C231" s="74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74"/>
      <c r="O231" s="5"/>
      <c r="P231" s="89"/>
      <c r="Q231" s="5"/>
      <c r="R231" s="74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86"/>
      <c r="AD231" s="5"/>
    </row>
    <row r="232" spans="1:30" ht="12" customHeight="1" x14ac:dyDescent="0.3">
      <c r="A232" s="5"/>
      <c r="B232" s="74"/>
      <c r="C232" s="74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74"/>
      <c r="O232" s="5"/>
      <c r="P232" s="89"/>
      <c r="Q232" s="5"/>
      <c r="R232" s="74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86"/>
      <c r="AD232" s="5"/>
    </row>
    <row r="233" spans="1:30" ht="12" customHeight="1" x14ac:dyDescent="0.3">
      <c r="A233" s="5"/>
      <c r="B233" s="74"/>
      <c r="C233" s="74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74"/>
      <c r="O233" s="5"/>
      <c r="P233" s="89"/>
      <c r="Q233" s="5"/>
      <c r="R233" s="74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86"/>
      <c r="AD233" s="5"/>
    </row>
    <row r="234" spans="1:30" ht="12" customHeight="1" x14ac:dyDescent="0.3">
      <c r="A234" s="5"/>
      <c r="B234" s="74"/>
      <c r="C234" s="74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74"/>
      <c r="O234" s="5"/>
      <c r="P234" s="89"/>
      <c r="Q234" s="5"/>
      <c r="R234" s="74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86"/>
      <c r="AD234" s="5"/>
    </row>
    <row r="235" spans="1:30" ht="12" customHeight="1" x14ac:dyDescent="0.3">
      <c r="A235" s="5"/>
      <c r="B235" s="74"/>
      <c r="C235" s="74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74"/>
      <c r="O235" s="5"/>
      <c r="P235" s="89"/>
      <c r="Q235" s="5"/>
      <c r="R235" s="74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86"/>
      <c r="AD235" s="5"/>
    </row>
    <row r="236" spans="1:30" ht="12" customHeight="1" x14ac:dyDescent="0.3">
      <c r="A236" s="5"/>
      <c r="B236" s="74"/>
      <c r="C236" s="74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74"/>
      <c r="O236" s="5"/>
      <c r="P236" s="89"/>
      <c r="Q236" s="5"/>
      <c r="R236" s="74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86"/>
      <c r="AD236" s="5"/>
    </row>
    <row r="237" spans="1:30" ht="12" customHeight="1" x14ac:dyDescent="0.3">
      <c r="A237" s="5"/>
      <c r="B237" s="74"/>
      <c r="C237" s="74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74"/>
      <c r="O237" s="5"/>
      <c r="P237" s="89"/>
      <c r="Q237" s="5"/>
      <c r="R237" s="74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86"/>
      <c r="AD237" s="5"/>
    </row>
    <row r="238" spans="1:30" ht="12" customHeight="1" x14ac:dyDescent="0.3">
      <c r="A238" s="5"/>
      <c r="B238" s="74"/>
      <c r="C238" s="74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74"/>
      <c r="O238" s="5"/>
      <c r="P238" s="89"/>
      <c r="Q238" s="5"/>
      <c r="R238" s="74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86"/>
      <c r="AD238" s="5"/>
    </row>
    <row r="239" spans="1:30" ht="12" customHeight="1" x14ac:dyDescent="0.3">
      <c r="A239" s="5"/>
      <c r="B239" s="74"/>
      <c r="C239" s="74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74"/>
      <c r="O239" s="5"/>
      <c r="P239" s="89"/>
      <c r="Q239" s="5"/>
      <c r="R239" s="74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86"/>
      <c r="AD239" s="5"/>
    </row>
    <row r="240" spans="1:30" ht="12" customHeight="1" x14ac:dyDescent="0.3">
      <c r="A240" s="5"/>
      <c r="B240" s="74"/>
      <c r="C240" s="74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74"/>
      <c r="O240" s="5"/>
      <c r="P240" s="89"/>
      <c r="Q240" s="5"/>
      <c r="R240" s="74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86"/>
      <c r="AD240" s="5"/>
    </row>
    <row r="241" spans="1:30" ht="12" customHeight="1" x14ac:dyDescent="0.3">
      <c r="A241" s="5"/>
      <c r="B241" s="74"/>
      <c r="C241" s="74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74"/>
      <c r="O241" s="5"/>
      <c r="P241" s="89"/>
      <c r="Q241" s="5"/>
      <c r="R241" s="74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86"/>
      <c r="AD241" s="5"/>
    </row>
    <row r="242" spans="1:30" ht="12" customHeight="1" x14ac:dyDescent="0.3">
      <c r="A242" s="5"/>
      <c r="B242" s="74"/>
      <c r="C242" s="74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74"/>
      <c r="O242" s="5"/>
      <c r="P242" s="89"/>
      <c r="Q242" s="5"/>
      <c r="R242" s="74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86"/>
      <c r="AD242" s="5"/>
    </row>
    <row r="243" spans="1:30" ht="12" customHeight="1" x14ac:dyDescent="0.3">
      <c r="A243" s="5"/>
      <c r="B243" s="74"/>
      <c r="C243" s="74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74"/>
      <c r="O243" s="5"/>
      <c r="P243" s="89"/>
      <c r="Q243" s="5"/>
      <c r="R243" s="74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86"/>
      <c r="AD243" s="5"/>
    </row>
    <row r="244" spans="1:30" ht="12" customHeight="1" x14ac:dyDescent="0.3">
      <c r="A244" s="5"/>
      <c r="B244" s="74"/>
      <c r="C244" s="74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74"/>
      <c r="O244" s="5"/>
      <c r="P244" s="89"/>
      <c r="Q244" s="5"/>
      <c r="R244" s="74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86"/>
      <c r="AD244" s="5"/>
    </row>
    <row r="245" spans="1:30" ht="12" customHeight="1" x14ac:dyDescent="0.3">
      <c r="A245" s="5"/>
      <c r="B245" s="74"/>
      <c r="C245" s="74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74"/>
      <c r="O245" s="5"/>
      <c r="P245" s="89"/>
      <c r="Q245" s="5"/>
      <c r="R245" s="74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86"/>
      <c r="AD245" s="5"/>
    </row>
    <row r="246" spans="1:30" ht="12" customHeight="1" x14ac:dyDescent="0.3">
      <c r="A246" s="5"/>
      <c r="B246" s="74"/>
      <c r="C246" s="74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74"/>
      <c r="O246" s="5"/>
      <c r="P246" s="89"/>
      <c r="Q246" s="5"/>
      <c r="R246" s="74"/>
      <c r="S246" s="5"/>
      <c r="T246" s="5"/>
      <c r="U246" s="5"/>
      <c r="V246" s="5"/>
      <c r="W246" s="5"/>
      <c r="X246" s="5"/>
      <c r="Y246" s="5"/>
      <c r="Z246" s="5"/>
      <c r="AA246" s="5"/>
      <c r="AB246" s="5"/>
      <c r="AC246" s="86"/>
      <c r="AD246" s="5"/>
    </row>
    <row r="247" spans="1:30" ht="12" customHeight="1" x14ac:dyDescent="0.3">
      <c r="A247" s="5"/>
      <c r="B247" s="74"/>
      <c r="C247" s="74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74"/>
      <c r="O247" s="5"/>
      <c r="P247" s="89"/>
      <c r="Q247" s="5"/>
      <c r="R247" s="74"/>
      <c r="S247" s="5"/>
      <c r="T247" s="5"/>
      <c r="U247" s="5"/>
      <c r="V247" s="5"/>
      <c r="W247" s="5"/>
      <c r="X247" s="5"/>
      <c r="Y247" s="5"/>
      <c r="Z247" s="5"/>
      <c r="AA247" s="5"/>
      <c r="AB247" s="5"/>
      <c r="AC247" s="86"/>
      <c r="AD247" s="5"/>
    </row>
    <row r="248" spans="1:30" ht="12" customHeight="1" x14ac:dyDescent="0.3">
      <c r="A248" s="5"/>
      <c r="B248" s="74"/>
      <c r="C248" s="74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74"/>
      <c r="O248" s="5"/>
      <c r="P248" s="89"/>
      <c r="Q248" s="5"/>
      <c r="R248" s="74"/>
      <c r="S248" s="5"/>
      <c r="T248" s="5"/>
      <c r="U248" s="5"/>
      <c r="V248" s="5"/>
      <c r="W248" s="5"/>
      <c r="X248" s="5"/>
      <c r="Y248" s="5"/>
      <c r="Z248" s="5"/>
      <c r="AA248" s="5"/>
      <c r="AB248" s="5"/>
      <c r="AC248" s="86"/>
      <c r="AD248" s="5"/>
    </row>
    <row r="249" spans="1:30" ht="12" customHeight="1" x14ac:dyDescent="0.3">
      <c r="A249" s="5"/>
      <c r="B249" s="74"/>
      <c r="C249" s="74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74"/>
      <c r="O249" s="5"/>
      <c r="P249" s="89"/>
      <c r="Q249" s="5"/>
      <c r="R249" s="74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86"/>
      <c r="AD249" s="5"/>
    </row>
    <row r="250" spans="1:30" ht="12" customHeight="1" x14ac:dyDescent="0.3">
      <c r="A250" s="5"/>
      <c r="B250" s="74"/>
      <c r="C250" s="74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74"/>
      <c r="O250" s="5"/>
      <c r="P250" s="89"/>
      <c r="Q250" s="5"/>
      <c r="R250" s="74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86"/>
      <c r="AD250" s="5"/>
    </row>
    <row r="251" spans="1:30" ht="12" customHeight="1" x14ac:dyDescent="0.3">
      <c r="A251" s="5"/>
      <c r="B251" s="74"/>
      <c r="C251" s="74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74"/>
      <c r="O251" s="5"/>
      <c r="P251" s="89"/>
      <c r="Q251" s="5"/>
      <c r="R251" s="74"/>
      <c r="S251" s="5"/>
      <c r="T251" s="5"/>
      <c r="U251" s="5"/>
      <c r="V251" s="5"/>
      <c r="W251" s="5"/>
      <c r="X251" s="5"/>
      <c r="Y251" s="5"/>
      <c r="Z251" s="5"/>
      <c r="AA251" s="5"/>
      <c r="AB251" s="5"/>
      <c r="AC251" s="86"/>
      <c r="AD251" s="5"/>
    </row>
    <row r="252" spans="1:30" ht="12" customHeight="1" x14ac:dyDescent="0.3">
      <c r="A252" s="5"/>
      <c r="B252" s="74"/>
      <c r="C252" s="74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74"/>
      <c r="O252" s="5"/>
      <c r="P252" s="89"/>
      <c r="Q252" s="5"/>
      <c r="R252" s="74"/>
      <c r="S252" s="5"/>
      <c r="T252" s="5"/>
      <c r="U252" s="5"/>
      <c r="V252" s="5"/>
      <c r="W252" s="5"/>
      <c r="X252" s="5"/>
      <c r="Y252" s="5"/>
      <c r="Z252" s="5"/>
      <c r="AA252" s="5"/>
      <c r="AB252" s="5"/>
      <c r="AC252" s="86"/>
      <c r="AD252" s="5"/>
    </row>
    <row r="253" spans="1:30" ht="12" customHeight="1" x14ac:dyDescent="0.3">
      <c r="A253" s="5"/>
      <c r="B253" s="74"/>
      <c r="C253" s="74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74"/>
      <c r="O253" s="5"/>
      <c r="P253" s="89"/>
      <c r="Q253" s="5"/>
      <c r="R253" s="74"/>
      <c r="S253" s="5"/>
      <c r="T253" s="5"/>
      <c r="U253" s="5"/>
      <c r="V253" s="5"/>
      <c r="W253" s="5"/>
      <c r="X253" s="5"/>
      <c r="Y253" s="5"/>
      <c r="Z253" s="5"/>
      <c r="AA253" s="5"/>
      <c r="AB253" s="5"/>
      <c r="AC253" s="86"/>
      <c r="AD253" s="5"/>
    </row>
    <row r="254" spans="1:30" ht="12" customHeight="1" x14ac:dyDescent="0.3">
      <c r="A254" s="5"/>
      <c r="B254" s="74"/>
      <c r="C254" s="74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74"/>
      <c r="O254" s="5"/>
      <c r="P254" s="89"/>
      <c r="Q254" s="5"/>
      <c r="R254" s="74"/>
      <c r="S254" s="5"/>
      <c r="T254" s="5"/>
      <c r="U254" s="5"/>
      <c r="V254" s="5"/>
      <c r="W254" s="5"/>
      <c r="X254" s="5"/>
      <c r="Y254" s="5"/>
      <c r="Z254" s="5"/>
      <c r="AA254" s="5"/>
      <c r="AB254" s="5"/>
      <c r="AC254" s="86"/>
      <c r="AD254" s="5"/>
    </row>
    <row r="255" spans="1:30" ht="12" customHeight="1" x14ac:dyDescent="0.3">
      <c r="A255" s="5"/>
      <c r="B255" s="74"/>
      <c r="C255" s="74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74"/>
      <c r="O255" s="5"/>
      <c r="P255" s="89"/>
      <c r="Q255" s="5"/>
      <c r="R255" s="74"/>
      <c r="S255" s="5"/>
      <c r="T255" s="5"/>
      <c r="U255" s="5"/>
      <c r="V255" s="5"/>
      <c r="W255" s="5"/>
      <c r="X255" s="5"/>
      <c r="Y255" s="5"/>
      <c r="Z255" s="5"/>
      <c r="AA255" s="5"/>
      <c r="AB255" s="5"/>
      <c r="AC255" s="86"/>
      <c r="AD255" s="5"/>
    </row>
    <row r="256" spans="1:30" ht="12" customHeight="1" x14ac:dyDescent="0.3">
      <c r="A256" s="5"/>
      <c r="B256" s="74"/>
      <c r="C256" s="74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74"/>
      <c r="O256" s="5"/>
      <c r="P256" s="89"/>
      <c r="Q256" s="5"/>
      <c r="R256" s="74"/>
      <c r="S256" s="5"/>
      <c r="T256" s="5"/>
      <c r="U256" s="5"/>
      <c r="V256" s="5"/>
      <c r="W256" s="5"/>
      <c r="X256" s="5"/>
      <c r="Y256" s="5"/>
      <c r="Z256" s="5"/>
      <c r="AA256" s="5"/>
      <c r="AB256" s="5"/>
      <c r="AC256" s="86"/>
      <c r="AD256" s="5"/>
    </row>
    <row r="257" spans="1:30" ht="12" customHeight="1" x14ac:dyDescent="0.3">
      <c r="A257" s="5"/>
      <c r="B257" s="74"/>
      <c r="C257" s="74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74"/>
      <c r="O257" s="5"/>
      <c r="P257" s="89"/>
      <c r="Q257" s="5"/>
      <c r="R257" s="74"/>
      <c r="S257" s="5"/>
      <c r="T257" s="5"/>
      <c r="U257" s="5"/>
      <c r="V257" s="5"/>
      <c r="W257" s="5"/>
      <c r="X257" s="5"/>
      <c r="Y257" s="5"/>
      <c r="Z257" s="5"/>
      <c r="AA257" s="5"/>
      <c r="AB257" s="5"/>
      <c r="AC257" s="86"/>
      <c r="AD257" s="5"/>
    </row>
    <row r="258" spans="1:30" ht="12" customHeight="1" x14ac:dyDescent="0.3">
      <c r="A258" s="5"/>
      <c r="B258" s="74"/>
      <c r="C258" s="74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74"/>
      <c r="O258" s="5"/>
      <c r="P258" s="89"/>
      <c r="Q258" s="5"/>
      <c r="R258" s="74"/>
      <c r="S258" s="5"/>
      <c r="T258" s="5"/>
      <c r="U258" s="5"/>
      <c r="V258" s="5"/>
      <c r="W258" s="5"/>
      <c r="X258" s="5"/>
      <c r="Y258" s="5"/>
      <c r="Z258" s="5"/>
      <c r="AA258" s="5"/>
      <c r="AB258" s="5"/>
      <c r="AC258" s="86"/>
      <c r="AD258" s="5"/>
    </row>
    <row r="259" spans="1:30" ht="12" customHeight="1" x14ac:dyDescent="0.3">
      <c r="A259" s="5"/>
      <c r="B259" s="74"/>
      <c r="C259" s="74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74"/>
      <c r="O259" s="5"/>
      <c r="P259" s="89"/>
      <c r="Q259" s="5"/>
      <c r="R259" s="74"/>
      <c r="S259" s="5"/>
      <c r="T259" s="5"/>
      <c r="U259" s="5"/>
      <c r="V259" s="5"/>
      <c r="W259" s="5"/>
      <c r="X259" s="5"/>
      <c r="Y259" s="5"/>
      <c r="Z259" s="5"/>
      <c r="AA259" s="5"/>
      <c r="AB259" s="5"/>
      <c r="AC259" s="86"/>
      <c r="AD259" s="5"/>
    </row>
    <row r="260" spans="1:30" ht="12" customHeight="1" x14ac:dyDescent="0.3">
      <c r="A260" s="5"/>
      <c r="B260" s="74"/>
      <c r="C260" s="74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74"/>
      <c r="O260" s="5"/>
      <c r="P260" s="89"/>
      <c r="Q260" s="5"/>
      <c r="R260" s="74"/>
      <c r="S260" s="5"/>
      <c r="T260" s="5"/>
      <c r="U260" s="5"/>
      <c r="V260" s="5"/>
      <c r="W260" s="5"/>
      <c r="X260" s="5"/>
      <c r="Y260" s="5"/>
      <c r="Z260" s="5"/>
      <c r="AA260" s="5"/>
      <c r="AB260" s="5"/>
      <c r="AC260" s="86"/>
      <c r="AD260" s="5"/>
    </row>
    <row r="261" spans="1:30" ht="12" customHeight="1" x14ac:dyDescent="0.3">
      <c r="A261" s="5"/>
      <c r="B261" s="74"/>
      <c r="C261" s="74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74"/>
      <c r="O261" s="5"/>
      <c r="P261" s="89"/>
      <c r="Q261" s="5"/>
      <c r="R261" s="74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86"/>
      <c r="AD261" s="5"/>
    </row>
    <row r="262" spans="1:30" ht="12" customHeight="1" x14ac:dyDescent="0.3">
      <c r="A262" s="5"/>
      <c r="B262" s="74"/>
      <c r="C262" s="74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74"/>
      <c r="O262" s="5"/>
      <c r="P262" s="89"/>
      <c r="Q262" s="5"/>
      <c r="R262" s="74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86"/>
      <c r="AD262" s="5"/>
    </row>
    <row r="263" spans="1:30" ht="12" customHeight="1" x14ac:dyDescent="0.3">
      <c r="A263" s="5"/>
      <c r="B263" s="74"/>
      <c r="C263" s="74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74"/>
      <c r="O263" s="5"/>
      <c r="P263" s="89"/>
      <c r="Q263" s="5"/>
      <c r="R263" s="74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86"/>
      <c r="AD263" s="5"/>
    </row>
    <row r="264" spans="1:30" ht="12" customHeight="1" x14ac:dyDescent="0.3">
      <c r="A264" s="5"/>
      <c r="B264" s="74"/>
      <c r="C264" s="74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74"/>
      <c r="O264" s="5"/>
      <c r="P264" s="89"/>
      <c r="Q264" s="5"/>
      <c r="R264" s="74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86"/>
      <c r="AD264" s="5"/>
    </row>
    <row r="265" spans="1:30" ht="12" customHeight="1" x14ac:dyDescent="0.3">
      <c r="A265" s="5"/>
      <c r="B265" s="74"/>
      <c r="C265" s="74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74"/>
      <c r="O265" s="5"/>
      <c r="P265" s="89"/>
      <c r="Q265" s="5"/>
      <c r="R265" s="74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86"/>
      <c r="AD265" s="5"/>
    </row>
    <row r="266" spans="1:30" ht="12" customHeight="1" x14ac:dyDescent="0.3">
      <c r="A266" s="5"/>
      <c r="B266" s="74"/>
      <c r="C266" s="74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74"/>
      <c r="O266" s="5"/>
      <c r="P266" s="89"/>
      <c r="Q266" s="5"/>
      <c r="R266" s="74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86"/>
      <c r="AD266" s="5"/>
    </row>
  </sheetData>
  <mergeCells count="17">
    <mergeCell ref="A65:A66"/>
    <mergeCell ref="A45:AB45"/>
    <mergeCell ref="A63:AB63"/>
    <mergeCell ref="A8:A19"/>
    <mergeCell ref="A20:A31"/>
    <mergeCell ref="A32:A43"/>
    <mergeCell ref="A56:AB56"/>
    <mergeCell ref="A47:A54"/>
    <mergeCell ref="A58:A61"/>
    <mergeCell ref="D7:M7"/>
    <mergeCell ref="O7:Q7"/>
    <mergeCell ref="S7:AB7"/>
    <mergeCell ref="A1:AB1"/>
    <mergeCell ref="A2:AB2"/>
    <mergeCell ref="A3:AB3"/>
    <mergeCell ref="B5:I5"/>
    <mergeCell ref="O5:Q5"/>
  </mergeCells>
  <printOptions horizontalCentered="1" verticalCentered="1"/>
  <pageMargins left="0.59055118110236227" right="0.39370078740157483" top="0.39370078740157483" bottom="0.39370078740157483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Q100"/>
  <sheetViews>
    <sheetView topLeftCell="A67" workbookViewId="0">
      <selection sqref="A1:K1"/>
    </sheetView>
  </sheetViews>
  <sheetFormatPr defaultColWidth="14.44140625" defaultRowHeight="15" customHeight="1" x14ac:dyDescent="0.3"/>
  <cols>
    <col min="1" max="1" width="6.6640625" customWidth="1"/>
    <col min="2" max="2" width="22" customWidth="1"/>
    <col min="3" max="10" width="6.6640625" customWidth="1"/>
    <col min="11" max="11" width="8.109375" customWidth="1"/>
    <col min="12" max="13" width="9.109375" customWidth="1"/>
    <col min="14" max="14" width="18" customWidth="1"/>
    <col min="15" max="17" width="9.109375" customWidth="1"/>
  </cols>
  <sheetData>
    <row r="1" spans="1:17" ht="12" customHeight="1" x14ac:dyDescent="0.3">
      <c r="A1" s="162" t="str">
        <f>'Classif da Prim Fase'!A1</f>
        <v>Federação de Futebol de Mesa do DF - 3 Toques</v>
      </c>
      <c r="B1" s="157"/>
      <c r="C1" s="157"/>
      <c r="D1" s="157"/>
      <c r="E1" s="157"/>
      <c r="F1" s="157"/>
      <c r="G1" s="157"/>
      <c r="H1" s="157"/>
      <c r="I1" s="157"/>
      <c r="J1" s="157"/>
      <c r="K1" s="158"/>
      <c r="L1" s="5"/>
      <c r="M1" s="5"/>
      <c r="N1" s="5"/>
      <c r="O1" s="5"/>
      <c r="P1" s="5"/>
      <c r="Q1" s="5"/>
    </row>
    <row r="2" spans="1:17" ht="12" customHeight="1" x14ac:dyDescent="0.3">
      <c r="A2" s="160" t="str">
        <f>'Tab Primeira Fase'!A2:AB2</f>
        <v>VI Copa Centro-Oeste Individual 2020</v>
      </c>
      <c r="B2" s="157"/>
      <c r="C2" s="157"/>
      <c r="D2" s="157"/>
      <c r="E2" s="157"/>
      <c r="F2" s="157"/>
      <c r="G2" s="157"/>
      <c r="H2" s="157"/>
      <c r="I2" s="157"/>
      <c r="J2" s="157"/>
      <c r="K2" s="158"/>
      <c r="L2" s="5"/>
      <c r="M2" s="5"/>
      <c r="N2" s="5"/>
      <c r="O2" s="5"/>
      <c r="P2" s="5"/>
      <c r="Q2" s="5"/>
    </row>
    <row r="3" spans="1:17" ht="18" customHeight="1" x14ac:dyDescent="0.3">
      <c r="A3" s="190" t="s">
        <v>94</v>
      </c>
      <c r="B3" s="157"/>
      <c r="C3" s="157"/>
      <c r="D3" s="157"/>
      <c r="E3" s="157"/>
      <c r="F3" s="157"/>
      <c r="G3" s="157"/>
      <c r="H3" s="157"/>
      <c r="I3" s="157"/>
      <c r="J3" s="157"/>
      <c r="K3" s="158"/>
      <c r="L3" s="5"/>
      <c r="M3" s="5"/>
      <c r="N3" s="5"/>
      <c r="O3" s="5"/>
      <c r="P3" s="5"/>
      <c r="Q3" s="5"/>
    </row>
    <row r="4" spans="1:17" ht="18" customHeight="1" x14ac:dyDescent="0.3">
      <c r="A4" s="74"/>
      <c r="B4" s="74"/>
      <c r="C4" s="74"/>
      <c r="D4" s="74"/>
      <c r="E4" s="74"/>
      <c r="F4" s="74"/>
      <c r="G4" s="74"/>
      <c r="H4" s="74"/>
      <c r="I4" s="74"/>
      <c r="J4" s="74"/>
      <c r="K4" s="75"/>
      <c r="L4" s="5"/>
      <c r="M4" s="5"/>
      <c r="N4" s="5"/>
      <c r="O4" s="5"/>
      <c r="P4" s="5"/>
      <c r="Q4" s="5"/>
    </row>
    <row r="5" spans="1:17" ht="18" customHeight="1" x14ac:dyDescent="0.3">
      <c r="A5" s="115" t="s">
        <v>81</v>
      </c>
      <c r="B5" s="116" t="s">
        <v>64</v>
      </c>
      <c r="C5" s="116" t="s">
        <v>65</v>
      </c>
      <c r="D5" s="116" t="s">
        <v>1</v>
      </c>
      <c r="E5" s="116" t="s">
        <v>2</v>
      </c>
      <c r="F5" s="116" t="s">
        <v>3</v>
      </c>
      <c r="G5" s="116" t="s">
        <v>66</v>
      </c>
      <c r="H5" s="116" t="s">
        <v>5</v>
      </c>
      <c r="I5" s="116" t="s">
        <v>67</v>
      </c>
      <c r="J5" s="116" t="s">
        <v>68</v>
      </c>
      <c r="K5" s="117" t="s">
        <v>69</v>
      </c>
      <c r="L5" s="5"/>
      <c r="M5" s="5"/>
      <c r="N5" s="5"/>
      <c r="O5" s="5"/>
      <c r="P5" s="5"/>
      <c r="Q5" s="5"/>
    </row>
    <row r="6" spans="1:17" ht="9" customHeight="1" x14ac:dyDescent="0.3">
      <c r="A6" s="5"/>
      <c r="B6" s="74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18" customHeight="1" x14ac:dyDescent="0.3">
      <c r="A7" s="78" t="s">
        <v>71</v>
      </c>
      <c r="B7" s="79" t="str">
        <f ca="1">INDIRECT('Auxiliar (2)'!W2)</f>
        <v>ADOLPHO</v>
      </c>
      <c r="C7" s="78">
        <f t="shared" ref="C7:C9" ca="1" si="0">D7+E7+F7</f>
        <v>2</v>
      </c>
      <c r="D7" s="78">
        <f ca="1">INDIRECT('Auxiliar (2)'!X2)</f>
        <v>2</v>
      </c>
      <c r="E7" s="78">
        <f ca="1">INDIRECT('Auxiliar (2)'!Y2)</f>
        <v>0</v>
      </c>
      <c r="F7" s="78">
        <f ca="1">INDIRECT('Auxiliar (2)'!Z2)</f>
        <v>0</v>
      </c>
      <c r="G7" s="78">
        <f ca="1">INDIRECT('Auxiliar (2)'!AA2)</f>
        <v>4</v>
      </c>
      <c r="H7" s="78">
        <f ca="1">INDIRECT('Auxiliar (2)'!AB2)</f>
        <v>1</v>
      </c>
      <c r="I7" s="78">
        <f t="shared" ref="I7:I9" ca="1" si="1">G7-H7</f>
        <v>3</v>
      </c>
      <c r="J7" s="79">
        <f t="shared" ref="J7:J9" ca="1" si="2">(3*D7)+E7</f>
        <v>6</v>
      </c>
      <c r="K7" s="80">
        <f t="shared" ref="K7:K9" ca="1" si="3">IF(ISERR((J7/(C7*3))),0,((J7/(C7*3))))</f>
        <v>1</v>
      </c>
      <c r="L7" s="5"/>
      <c r="M7" s="5"/>
      <c r="N7" s="5"/>
      <c r="O7" s="5"/>
      <c r="P7" s="5"/>
      <c r="Q7" s="5"/>
    </row>
    <row r="8" spans="1:17" ht="18" customHeight="1" x14ac:dyDescent="0.3">
      <c r="A8" s="78" t="s">
        <v>72</v>
      </c>
      <c r="B8" s="79" t="str">
        <f ca="1">INDIRECT('Auxiliar (2)'!W3)</f>
        <v>ANDRÉ</v>
      </c>
      <c r="C8" s="78">
        <f t="shared" ca="1" si="0"/>
        <v>2</v>
      </c>
      <c r="D8" s="78">
        <f ca="1">INDIRECT('Auxiliar (2)'!X3)</f>
        <v>1</v>
      </c>
      <c r="E8" s="78">
        <f ca="1">INDIRECT('Auxiliar (2)'!Y3)</f>
        <v>0</v>
      </c>
      <c r="F8" s="78">
        <f ca="1">INDIRECT('Auxiliar (2)'!Z3)</f>
        <v>1</v>
      </c>
      <c r="G8" s="78">
        <f ca="1">INDIRECT('Auxiliar (2)'!AA3)</f>
        <v>2</v>
      </c>
      <c r="H8" s="78">
        <f ca="1">INDIRECT('Auxiliar (2)'!AB3)</f>
        <v>2</v>
      </c>
      <c r="I8" s="78">
        <f t="shared" ca="1" si="1"/>
        <v>0</v>
      </c>
      <c r="J8" s="79">
        <f t="shared" ca="1" si="2"/>
        <v>3</v>
      </c>
      <c r="K8" s="80">
        <f t="shared" ca="1" si="3"/>
        <v>0.5</v>
      </c>
      <c r="L8" s="5"/>
      <c r="M8" s="5"/>
      <c r="N8" s="5"/>
      <c r="O8" s="5"/>
      <c r="P8" s="5"/>
      <c r="Q8" s="5"/>
    </row>
    <row r="9" spans="1:17" ht="18" customHeight="1" x14ac:dyDescent="0.3">
      <c r="A9" s="78" t="s">
        <v>73</v>
      </c>
      <c r="B9" s="79" t="str">
        <f ca="1">INDIRECT('Auxiliar (2)'!W4)</f>
        <v>LUIZ CLÁUDIO</v>
      </c>
      <c r="C9" s="78">
        <f t="shared" ca="1" si="0"/>
        <v>2</v>
      </c>
      <c r="D9" s="78">
        <f ca="1">INDIRECT('Auxiliar (2)'!X4)</f>
        <v>0</v>
      </c>
      <c r="E9" s="78">
        <f ca="1">INDIRECT('Auxiliar (2)'!Y4)</f>
        <v>0</v>
      </c>
      <c r="F9" s="78">
        <f ca="1">INDIRECT('Auxiliar (2)'!Z4)</f>
        <v>2</v>
      </c>
      <c r="G9" s="78">
        <f ca="1">INDIRECT('Auxiliar (2)'!AA4)</f>
        <v>0</v>
      </c>
      <c r="H9" s="78">
        <f ca="1">INDIRECT('Auxiliar (2)'!AB4)</f>
        <v>3</v>
      </c>
      <c r="I9" s="78">
        <f t="shared" ca="1" si="1"/>
        <v>-3</v>
      </c>
      <c r="J9" s="79">
        <f t="shared" ca="1" si="2"/>
        <v>0</v>
      </c>
      <c r="K9" s="80">
        <f t="shared" ca="1" si="3"/>
        <v>0</v>
      </c>
      <c r="L9" s="5"/>
      <c r="M9" s="5"/>
      <c r="N9" s="5"/>
      <c r="O9" s="5"/>
      <c r="P9" s="5"/>
      <c r="Q9" s="5"/>
    </row>
    <row r="10" spans="1:17" ht="18" customHeight="1" x14ac:dyDescent="0.3">
      <c r="A10" s="5"/>
      <c r="B10" s="74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ht="18" customHeight="1" x14ac:dyDescent="0.3">
      <c r="A11" s="115" t="s">
        <v>82</v>
      </c>
      <c r="B11" s="116" t="s">
        <v>64</v>
      </c>
      <c r="C11" s="116" t="s">
        <v>65</v>
      </c>
      <c r="D11" s="116" t="s">
        <v>1</v>
      </c>
      <c r="E11" s="116" t="s">
        <v>2</v>
      </c>
      <c r="F11" s="116" t="s">
        <v>3</v>
      </c>
      <c r="G11" s="116" t="s">
        <v>66</v>
      </c>
      <c r="H11" s="116" t="s">
        <v>5</v>
      </c>
      <c r="I11" s="116" t="s">
        <v>67</v>
      </c>
      <c r="J11" s="116" t="s">
        <v>68</v>
      </c>
      <c r="K11" s="117" t="s">
        <v>69</v>
      </c>
      <c r="L11" s="5"/>
      <c r="M11" s="5"/>
      <c r="N11" s="5"/>
      <c r="O11" s="5"/>
      <c r="P11" s="5"/>
      <c r="Q11" s="5"/>
    </row>
    <row r="12" spans="1:17" ht="9" customHeight="1" x14ac:dyDescent="0.3">
      <c r="A12" s="5"/>
      <c r="B12" s="74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ht="18" customHeight="1" x14ac:dyDescent="0.3">
      <c r="A13" s="78" t="s">
        <v>71</v>
      </c>
      <c r="B13" s="79" t="str">
        <f ca="1">INDIRECT('Auxiliar (2)'!W6)</f>
        <v>LORIVAL</v>
      </c>
      <c r="C13" s="78">
        <f t="shared" ref="C13:C15" ca="1" si="4">D13+E13+F13</f>
        <v>2</v>
      </c>
      <c r="D13" s="78">
        <f ca="1">INDIRECT('Auxiliar (2)'!X6)</f>
        <v>1</v>
      </c>
      <c r="E13" s="78">
        <f ca="1">INDIRECT('Auxiliar (2)'!Y6)</f>
        <v>1</v>
      </c>
      <c r="F13" s="78">
        <f ca="1">INDIRECT('Auxiliar (2)'!Z6)</f>
        <v>0</v>
      </c>
      <c r="G13" s="78">
        <f ca="1">INDIRECT('Auxiliar (2)'!AA6)</f>
        <v>6</v>
      </c>
      <c r="H13" s="78">
        <f ca="1">INDIRECT('Auxiliar (2)'!AB6)</f>
        <v>1</v>
      </c>
      <c r="I13" s="78">
        <f t="shared" ref="I13:I15" ca="1" si="5">G13-H13</f>
        <v>5</v>
      </c>
      <c r="J13" s="79">
        <f t="shared" ref="J13:J15" ca="1" si="6">(3*D13)+E13</f>
        <v>4</v>
      </c>
      <c r="K13" s="80">
        <f t="shared" ref="K13:K15" ca="1" si="7">IF(ISERR((J13/(C13*3))),0,((J13/(C13*3))))</f>
        <v>0.66666666666666663</v>
      </c>
      <c r="L13" s="5"/>
      <c r="M13" s="5"/>
      <c r="N13" s="5"/>
      <c r="O13" s="5"/>
      <c r="P13" s="5"/>
      <c r="Q13" s="5"/>
    </row>
    <row r="14" spans="1:17" ht="18" customHeight="1" x14ac:dyDescent="0.3">
      <c r="A14" s="78" t="s">
        <v>72</v>
      </c>
      <c r="B14" s="79" t="str">
        <f ca="1">INDIRECT('Auxiliar (2)'!W7)</f>
        <v>DUGUET</v>
      </c>
      <c r="C14" s="78">
        <f t="shared" ca="1" si="4"/>
        <v>2</v>
      </c>
      <c r="D14" s="78">
        <f ca="1">INDIRECT('Auxiliar (2)'!X7)</f>
        <v>1</v>
      </c>
      <c r="E14" s="78">
        <f ca="1">INDIRECT('Auxiliar (2)'!Y7)</f>
        <v>1</v>
      </c>
      <c r="F14" s="78">
        <f ca="1">INDIRECT('Auxiliar (2)'!Z7)</f>
        <v>0</v>
      </c>
      <c r="G14" s="78">
        <f ca="1">INDIRECT('Auxiliar (2)'!AA7)</f>
        <v>4</v>
      </c>
      <c r="H14" s="78">
        <f ca="1">INDIRECT('Auxiliar (2)'!AB7)</f>
        <v>3</v>
      </c>
      <c r="I14" s="78">
        <f t="shared" ca="1" si="5"/>
        <v>1</v>
      </c>
      <c r="J14" s="79">
        <f t="shared" ca="1" si="6"/>
        <v>4</v>
      </c>
      <c r="K14" s="80">
        <f t="shared" ca="1" si="7"/>
        <v>0.66666666666666663</v>
      </c>
      <c r="L14" s="5"/>
      <c r="M14" s="5"/>
      <c r="N14" s="5"/>
      <c r="O14" s="5"/>
      <c r="P14" s="5"/>
      <c r="Q14" s="5"/>
    </row>
    <row r="15" spans="1:17" ht="18" customHeight="1" x14ac:dyDescent="0.3">
      <c r="A15" s="78" t="s">
        <v>73</v>
      </c>
      <c r="B15" s="79" t="str">
        <f ca="1">INDIRECT('Auxiliar (2)'!W8)</f>
        <v>MARQUINHO</v>
      </c>
      <c r="C15" s="78">
        <f t="shared" ca="1" si="4"/>
        <v>2</v>
      </c>
      <c r="D15" s="78">
        <f ca="1">INDIRECT('Auxiliar (2)'!X8)</f>
        <v>0</v>
      </c>
      <c r="E15" s="78">
        <f ca="1">INDIRECT('Auxiliar (2)'!Y8)</f>
        <v>0</v>
      </c>
      <c r="F15" s="78">
        <f ca="1">INDIRECT('Auxiliar (2)'!Z8)</f>
        <v>2</v>
      </c>
      <c r="G15" s="78">
        <f ca="1">INDIRECT('Auxiliar (2)'!AA8)</f>
        <v>2</v>
      </c>
      <c r="H15" s="78">
        <f ca="1">INDIRECT('Auxiliar (2)'!AB8)</f>
        <v>8</v>
      </c>
      <c r="I15" s="78">
        <f t="shared" ca="1" si="5"/>
        <v>-6</v>
      </c>
      <c r="J15" s="79">
        <f t="shared" ca="1" si="6"/>
        <v>0</v>
      </c>
      <c r="K15" s="80">
        <f t="shared" ca="1" si="7"/>
        <v>0</v>
      </c>
      <c r="L15" s="5"/>
      <c r="M15" s="5"/>
      <c r="N15" s="5"/>
      <c r="O15" s="5"/>
      <c r="P15" s="5"/>
      <c r="Q15" s="5"/>
    </row>
    <row r="16" spans="1:17" ht="18" customHeight="1" x14ac:dyDescent="0.3">
      <c r="A16" s="5"/>
      <c r="B16" s="74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</row>
    <row r="17" spans="1:17" ht="18" customHeight="1" x14ac:dyDescent="0.3">
      <c r="A17" s="115" t="s">
        <v>83</v>
      </c>
      <c r="B17" s="116" t="s">
        <v>64</v>
      </c>
      <c r="C17" s="116" t="s">
        <v>65</v>
      </c>
      <c r="D17" s="116" t="s">
        <v>1</v>
      </c>
      <c r="E17" s="116" t="s">
        <v>2</v>
      </c>
      <c r="F17" s="116" t="s">
        <v>3</v>
      </c>
      <c r="G17" s="116" t="s">
        <v>66</v>
      </c>
      <c r="H17" s="116" t="s">
        <v>5</v>
      </c>
      <c r="I17" s="116" t="s">
        <v>67</v>
      </c>
      <c r="J17" s="116" t="s">
        <v>68</v>
      </c>
      <c r="K17" s="117" t="s">
        <v>69</v>
      </c>
      <c r="L17" s="5"/>
      <c r="M17" s="5"/>
      <c r="N17" s="5"/>
      <c r="O17" s="5"/>
      <c r="P17" s="5"/>
      <c r="Q17" s="5"/>
    </row>
    <row r="18" spans="1:17" ht="9" customHeight="1" x14ac:dyDescent="0.3">
      <c r="A18" s="5"/>
      <c r="B18" s="74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</row>
    <row r="19" spans="1:17" ht="18" customHeight="1" x14ac:dyDescent="0.3">
      <c r="A19" s="78" t="s">
        <v>71</v>
      </c>
      <c r="B19" s="79" t="str">
        <f ca="1">INDIRECT('Auxiliar (2)'!W10)</f>
        <v>ELINTO</v>
      </c>
      <c r="C19" s="78">
        <f t="shared" ref="C19:C21" ca="1" si="8">D19+E19+F19</f>
        <v>2</v>
      </c>
      <c r="D19" s="78">
        <f ca="1">INDIRECT('Auxiliar (2)'!X10)</f>
        <v>2</v>
      </c>
      <c r="E19" s="78">
        <f ca="1">INDIRECT('Auxiliar (2)'!Y10)</f>
        <v>0</v>
      </c>
      <c r="F19" s="78">
        <f ca="1">INDIRECT('Auxiliar (2)'!Z10)</f>
        <v>0</v>
      </c>
      <c r="G19" s="78">
        <f ca="1">INDIRECT('Auxiliar (2)'!AA10)</f>
        <v>5</v>
      </c>
      <c r="H19" s="78">
        <f ca="1">INDIRECT('Auxiliar (2)'!AB10)</f>
        <v>2</v>
      </c>
      <c r="I19" s="78">
        <f t="shared" ref="I19:I21" ca="1" si="9">G19-H19</f>
        <v>3</v>
      </c>
      <c r="J19" s="79">
        <f t="shared" ref="J19:J21" ca="1" si="10">(3*D19)+E19</f>
        <v>6</v>
      </c>
      <c r="K19" s="80">
        <f t="shared" ref="K19:K21" ca="1" si="11">IF(ISERR((J19/(C19*3))),0,((J19/(C19*3))))</f>
        <v>1</v>
      </c>
      <c r="L19" s="5"/>
      <c r="M19" s="5"/>
      <c r="N19" s="5"/>
      <c r="O19" s="5"/>
      <c r="P19" s="5"/>
      <c r="Q19" s="5"/>
    </row>
    <row r="20" spans="1:17" ht="18" customHeight="1" x14ac:dyDescent="0.3">
      <c r="A20" s="78" t="s">
        <v>72</v>
      </c>
      <c r="B20" s="79" t="str">
        <f ca="1">INDIRECT('Auxiliar (2)'!W11)</f>
        <v>M. SILVA</v>
      </c>
      <c r="C20" s="78">
        <f t="shared" ca="1" si="8"/>
        <v>2</v>
      </c>
      <c r="D20" s="78">
        <f ca="1">INDIRECT('Auxiliar (2)'!X11)</f>
        <v>0</v>
      </c>
      <c r="E20" s="78">
        <f ca="1">INDIRECT('Auxiliar (2)'!Y11)</f>
        <v>1</v>
      </c>
      <c r="F20" s="78">
        <f ca="1">INDIRECT('Auxiliar (2)'!Z11)</f>
        <v>1</v>
      </c>
      <c r="G20" s="78">
        <f ca="1">INDIRECT('Auxiliar (2)'!AA11)</f>
        <v>3</v>
      </c>
      <c r="H20" s="78">
        <f ca="1">INDIRECT('Auxiliar (2)'!AB11)</f>
        <v>4</v>
      </c>
      <c r="I20" s="78">
        <f t="shared" ca="1" si="9"/>
        <v>-1</v>
      </c>
      <c r="J20" s="79">
        <f t="shared" ca="1" si="10"/>
        <v>1</v>
      </c>
      <c r="K20" s="80">
        <f t="shared" ca="1" si="11"/>
        <v>0.16666666666666666</v>
      </c>
      <c r="L20" s="5"/>
      <c r="M20" s="5"/>
      <c r="N20" s="5"/>
      <c r="O20" s="5"/>
      <c r="P20" s="5"/>
      <c r="Q20" s="5"/>
    </row>
    <row r="21" spans="1:17" ht="18" customHeight="1" x14ac:dyDescent="0.3">
      <c r="A21" s="78" t="s">
        <v>73</v>
      </c>
      <c r="B21" s="79" t="str">
        <f ca="1">INDIRECT('Auxiliar (2)'!W12)</f>
        <v>M. FERREIRA</v>
      </c>
      <c r="C21" s="78">
        <f t="shared" ca="1" si="8"/>
        <v>2</v>
      </c>
      <c r="D21" s="78">
        <f ca="1">INDIRECT('Auxiliar (2)'!X12)</f>
        <v>0</v>
      </c>
      <c r="E21" s="78">
        <f ca="1">INDIRECT('Auxiliar (2)'!Y12)</f>
        <v>1</v>
      </c>
      <c r="F21" s="78">
        <f ca="1">INDIRECT('Auxiliar (2)'!Z12)</f>
        <v>1</v>
      </c>
      <c r="G21" s="78">
        <f ca="1">INDIRECT('Auxiliar (2)'!AA12)</f>
        <v>1</v>
      </c>
      <c r="H21" s="78">
        <f ca="1">INDIRECT('Auxiliar (2)'!AB12)</f>
        <v>3</v>
      </c>
      <c r="I21" s="78">
        <f t="shared" ca="1" si="9"/>
        <v>-2</v>
      </c>
      <c r="J21" s="79">
        <f t="shared" ca="1" si="10"/>
        <v>1</v>
      </c>
      <c r="K21" s="80">
        <f t="shared" ca="1" si="11"/>
        <v>0.16666666666666666</v>
      </c>
      <c r="L21" s="5"/>
      <c r="M21" s="5"/>
      <c r="N21" s="5"/>
      <c r="O21" s="5"/>
      <c r="P21" s="5"/>
      <c r="Q21" s="5"/>
    </row>
    <row r="22" spans="1:17" ht="18" customHeight="1" x14ac:dyDescent="0.3">
      <c r="A22" s="5"/>
      <c r="B22" s="74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</row>
    <row r="23" spans="1:17" ht="18" customHeight="1" x14ac:dyDescent="0.3">
      <c r="A23" s="115" t="s">
        <v>65</v>
      </c>
      <c r="B23" s="116" t="s">
        <v>64</v>
      </c>
      <c r="C23" s="116" t="s">
        <v>65</v>
      </c>
      <c r="D23" s="116" t="s">
        <v>1</v>
      </c>
      <c r="E23" s="116" t="s">
        <v>2</v>
      </c>
      <c r="F23" s="116" t="s">
        <v>3</v>
      </c>
      <c r="G23" s="116" t="s">
        <v>66</v>
      </c>
      <c r="H23" s="116" t="s">
        <v>5</v>
      </c>
      <c r="I23" s="116" t="s">
        <v>67</v>
      </c>
      <c r="J23" s="116" t="s">
        <v>68</v>
      </c>
      <c r="K23" s="117" t="s">
        <v>69</v>
      </c>
      <c r="L23" s="5"/>
      <c r="M23" s="5"/>
      <c r="N23" s="5"/>
      <c r="O23" s="5"/>
      <c r="P23" s="5"/>
      <c r="Q23" s="5"/>
    </row>
    <row r="24" spans="1:17" ht="9" customHeight="1" x14ac:dyDescent="0.3">
      <c r="A24" s="5"/>
      <c r="B24" s="74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</row>
    <row r="25" spans="1:17" ht="18" customHeight="1" x14ac:dyDescent="0.3">
      <c r="A25" s="78" t="s">
        <v>71</v>
      </c>
      <c r="B25" s="79" t="str">
        <f ca="1">INDIRECT('Auxiliar (2)'!W14)</f>
        <v>C. HENRIQUE</v>
      </c>
      <c r="C25" s="78">
        <f t="shared" ref="C25:C27" ca="1" si="12">D25+E25+F25</f>
        <v>2</v>
      </c>
      <c r="D25" s="78">
        <f ca="1">INDIRECT('Auxiliar (2)'!X14)</f>
        <v>2</v>
      </c>
      <c r="E25" s="78">
        <f ca="1">INDIRECT('Auxiliar (2)'!Y14)</f>
        <v>0</v>
      </c>
      <c r="F25" s="78">
        <f ca="1">INDIRECT('Auxiliar (2)'!Z14)</f>
        <v>0</v>
      </c>
      <c r="G25" s="78">
        <f ca="1">INDIRECT('Auxiliar (2)'!AA14)</f>
        <v>5</v>
      </c>
      <c r="H25" s="78">
        <f ca="1">INDIRECT('Auxiliar (2)'!AB14)</f>
        <v>1</v>
      </c>
      <c r="I25" s="78">
        <f t="shared" ref="I25:I27" ca="1" si="13">G25-H25</f>
        <v>4</v>
      </c>
      <c r="J25" s="79">
        <f t="shared" ref="J25:J27" ca="1" si="14">(3*D25)+E25</f>
        <v>6</v>
      </c>
      <c r="K25" s="80">
        <f t="shared" ref="K25:K27" ca="1" si="15">IF(ISERR((J25/(C25*3))),0,((J25/(C25*3))))</f>
        <v>1</v>
      </c>
      <c r="L25" s="5"/>
      <c r="M25" s="5"/>
      <c r="N25" s="5"/>
      <c r="O25" s="5"/>
      <c r="P25" s="5"/>
      <c r="Q25" s="5"/>
    </row>
    <row r="26" spans="1:17" ht="18" customHeight="1" x14ac:dyDescent="0.3">
      <c r="A26" s="78" t="s">
        <v>72</v>
      </c>
      <c r="B26" s="79" t="str">
        <f ca="1">INDIRECT('Auxiliar (2)'!W15)</f>
        <v>MARCUS</v>
      </c>
      <c r="C26" s="78">
        <f t="shared" ca="1" si="12"/>
        <v>2</v>
      </c>
      <c r="D26" s="78">
        <f ca="1">INDIRECT('Auxiliar (2)'!X15)</f>
        <v>1</v>
      </c>
      <c r="E26" s="78">
        <f ca="1">INDIRECT('Auxiliar (2)'!Y15)</f>
        <v>0</v>
      </c>
      <c r="F26" s="78">
        <f ca="1">INDIRECT('Auxiliar (2)'!Z15)</f>
        <v>1</v>
      </c>
      <c r="G26" s="78">
        <f ca="1">INDIRECT('Auxiliar (2)'!AA15)</f>
        <v>3</v>
      </c>
      <c r="H26" s="78">
        <f ca="1">INDIRECT('Auxiliar (2)'!AB15)</f>
        <v>2</v>
      </c>
      <c r="I26" s="78">
        <f t="shared" ca="1" si="13"/>
        <v>1</v>
      </c>
      <c r="J26" s="79">
        <f t="shared" ca="1" si="14"/>
        <v>3</v>
      </c>
      <c r="K26" s="80">
        <f t="shared" ca="1" si="15"/>
        <v>0.5</v>
      </c>
      <c r="L26" s="5"/>
      <c r="M26" s="5"/>
      <c r="N26" s="5"/>
      <c r="O26" s="5"/>
      <c r="P26" s="5"/>
      <c r="Q26" s="5"/>
    </row>
    <row r="27" spans="1:17" ht="18" customHeight="1" x14ac:dyDescent="0.3">
      <c r="A27" s="78" t="s">
        <v>73</v>
      </c>
      <c r="B27" s="79" t="str">
        <f ca="1">INDIRECT('Auxiliar (2)'!W16)</f>
        <v>ALAN</v>
      </c>
      <c r="C27" s="78">
        <f t="shared" ca="1" si="12"/>
        <v>2</v>
      </c>
      <c r="D27" s="78">
        <f ca="1">INDIRECT('Auxiliar (2)'!X16)</f>
        <v>0</v>
      </c>
      <c r="E27" s="78">
        <f ca="1">INDIRECT('Auxiliar (2)'!Y16)</f>
        <v>0</v>
      </c>
      <c r="F27" s="78">
        <f ca="1">INDIRECT('Auxiliar (2)'!Z16)</f>
        <v>2</v>
      </c>
      <c r="G27" s="78">
        <f ca="1">INDIRECT('Auxiliar (2)'!AA16)</f>
        <v>0</v>
      </c>
      <c r="H27" s="78">
        <f ca="1">INDIRECT('Auxiliar (2)'!AB16)</f>
        <v>5</v>
      </c>
      <c r="I27" s="78">
        <f t="shared" ca="1" si="13"/>
        <v>-5</v>
      </c>
      <c r="J27" s="79">
        <f t="shared" ca="1" si="14"/>
        <v>0</v>
      </c>
      <c r="K27" s="80">
        <f t="shared" ca="1" si="15"/>
        <v>0</v>
      </c>
      <c r="L27" s="5"/>
      <c r="M27" s="5"/>
      <c r="N27" s="5"/>
      <c r="O27" s="5"/>
      <c r="P27" s="5"/>
      <c r="Q27" s="5"/>
    </row>
    <row r="28" spans="1:17" ht="18" customHeight="1" x14ac:dyDescent="0.3">
      <c r="A28" s="5"/>
      <c r="B28" s="74"/>
      <c r="C28" s="5"/>
      <c r="D28" s="5"/>
      <c r="E28" s="5"/>
      <c r="F28" s="5"/>
      <c r="G28" s="5"/>
      <c r="H28" s="5"/>
      <c r="I28" s="5"/>
      <c r="J28" s="74"/>
      <c r="K28" s="83"/>
      <c r="L28" s="5"/>
      <c r="M28" s="5"/>
      <c r="N28" s="5"/>
      <c r="O28" s="5"/>
      <c r="P28" s="5"/>
      <c r="Q28" s="5"/>
    </row>
    <row r="29" spans="1:17" ht="18" customHeight="1" x14ac:dyDescent="0.3">
      <c r="A29" s="115" t="s">
        <v>84</v>
      </c>
      <c r="B29" s="116" t="s">
        <v>64</v>
      </c>
      <c r="C29" s="116" t="s">
        <v>65</v>
      </c>
      <c r="D29" s="116" t="s">
        <v>1</v>
      </c>
      <c r="E29" s="116" t="s">
        <v>2</v>
      </c>
      <c r="F29" s="116" t="s">
        <v>3</v>
      </c>
      <c r="G29" s="116" t="s">
        <v>66</v>
      </c>
      <c r="H29" s="116" t="s">
        <v>5</v>
      </c>
      <c r="I29" s="116" t="s">
        <v>67</v>
      </c>
      <c r="J29" s="116" t="s">
        <v>68</v>
      </c>
      <c r="K29" s="117" t="s">
        <v>69</v>
      </c>
      <c r="L29" s="5"/>
      <c r="M29" s="5"/>
      <c r="N29" s="5"/>
      <c r="O29" s="5"/>
      <c r="P29" s="5"/>
      <c r="Q29" s="5"/>
    </row>
    <row r="30" spans="1:17" ht="9" customHeight="1" x14ac:dyDescent="0.3">
      <c r="A30" s="5"/>
      <c r="B30" s="74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</row>
    <row r="31" spans="1:17" ht="18" customHeight="1" x14ac:dyDescent="0.3">
      <c r="A31" s="78" t="s">
        <v>71</v>
      </c>
      <c r="B31" s="79" t="str">
        <f ca="1">INDIRECT('Auxiliar (2)'!W18)</f>
        <v>JULIANO</v>
      </c>
      <c r="C31" s="78">
        <f t="shared" ref="C31:C33" ca="1" si="16">D31+E31+F31</f>
        <v>2</v>
      </c>
      <c r="D31" s="78">
        <f ca="1">INDIRECT('Auxiliar (2)'!X18)</f>
        <v>1</v>
      </c>
      <c r="E31" s="78">
        <f ca="1">INDIRECT('Auxiliar (2)'!Y18)</f>
        <v>1</v>
      </c>
      <c r="F31" s="78">
        <f ca="1">INDIRECT('Auxiliar (2)'!Z18)</f>
        <v>0</v>
      </c>
      <c r="G31" s="78">
        <f ca="1">INDIRECT('Auxiliar (2)'!AA18)</f>
        <v>2</v>
      </c>
      <c r="H31" s="78">
        <f ca="1">INDIRECT('Auxiliar (2)'!AB18)</f>
        <v>1</v>
      </c>
      <c r="I31" s="78">
        <f t="shared" ref="I31:I33" ca="1" si="17">G31-H31</f>
        <v>1</v>
      </c>
      <c r="J31" s="79">
        <f t="shared" ref="J31:J33" ca="1" si="18">(3*D31)+E31</f>
        <v>4</v>
      </c>
      <c r="K31" s="80">
        <f t="shared" ref="K31:K33" ca="1" si="19">IF(ISERR((J31/(C31*3))),0,((J31/(C31*3))))</f>
        <v>0.66666666666666663</v>
      </c>
      <c r="L31" s="5"/>
      <c r="M31" s="5"/>
      <c r="N31" s="5"/>
      <c r="O31" s="5"/>
      <c r="P31" s="5"/>
      <c r="Q31" s="5"/>
    </row>
    <row r="32" spans="1:17" ht="18" customHeight="1" x14ac:dyDescent="0.3">
      <c r="A32" s="78" t="s">
        <v>72</v>
      </c>
      <c r="B32" s="79" t="str">
        <f ca="1">INDIRECT('Auxiliar (2)'!W19)</f>
        <v>CARUSO</v>
      </c>
      <c r="C32" s="78">
        <f t="shared" ca="1" si="16"/>
        <v>2</v>
      </c>
      <c r="D32" s="78">
        <f ca="1">INDIRECT('Auxiliar (2)'!X19)</f>
        <v>1</v>
      </c>
      <c r="E32" s="78">
        <f ca="1">INDIRECT('Auxiliar (2)'!Y19)</f>
        <v>0</v>
      </c>
      <c r="F32" s="78">
        <f ca="1">INDIRECT('Auxiliar (2)'!Z19)</f>
        <v>1</v>
      </c>
      <c r="G32" s="78">
        <f ca="1">INDIRECT('Auxiliar (2)'!AA19)</f>
        <v>2</v>
      </c>
      <c r="H32" s="78">
        <f ca="1">INDIRECT('Auxiliar (2)'!AB19)</f>
        <v>2</v>
      </c>
      <c r="I32" s="78">
        <f t="shared" ca="1" si="17"/>
        <v>0</v>
      </c>
      <c r="J32" s="79">
        <f t="shared" ca="1" si="18"/>
        <v>3</v>
      </c>
      <c r="K32" s="80">
        <f t="shared" ca="1" si="19"/>
        <v>0.5</v>
      </c>
      <c r="L32" s="5"/>
      <c r="M32" s="5"/>
      <c r="N32" s="5"/>
      <c r="O32" s="5"/>
      <c r="P32" s="5"/>
      <c r="Q32" s="5"/>
    </row>
    <row r="33" spans="1:17" ht="18" customHeight="1" x14ac:dyDescent="0.3">
      <c r="A33" s="78" t="s">
        <v>73</v>
      </c>
      <c r="B33" s="79" t="str">
        <f ca="1">INDIRECT('Auxiliar (2)'!W20)</f>
        <v>TARCÍZIO</v>
      </c>
      <c r="C33" s="78">
        <f t="shared" ca="1" si="16"/>
        <v>2</v>
      </c>
      <c r="D33" s="78">
        <f ca="1">INDIRECT('Auxiliar (2)'!X20)</f>
        <v>0</v>
      </c>
      <c r="E33" s="78">
        <f ca="1">INDIRECT('Auxiliar (2)'!Y20)</f>
        <v>1</v>
      </c>
      <c r="F33" s="78">
        <f ca="1">INDIRECT('Auxiliar (2)'!Z20)</f>
        <v>1</v>
      </c>
      <c r="G33" s="78">
        <f ca="1">INDIRECT('Auxiliar (2)'!AA20)</f>
        <v>2</v>
      </c>
      <c r="H33" s="78">
        <f ca="1">INDIRECT('Auxiliar (2)'!AB20)</f>
        <v>3</v>
      </c>
      <c r="I33" s="78">
        <f t="shared" ca="1" si="17"/>
        <v>-1</v>
      </c>
      <c r="J33" s="79">
        <f t="shared" ca="1" si="18"/>
        <v>1</v>
      </c>
      <c r="K33" s="80">
        <f t="shared" ca="1" si="19"/>
        <v>0.16666666666666666</v>
      </c>
      <c r="L33" s="5"/>
      <c r="M33" s="5"/>
      <c r="N33" s="5"/>
      <c r="O33" s="5"/>
      <c r="P33" s="5"/>
      <c r="Q33" s="5"/>
    </row>
    <row r="34" spans="1:17" ht="18" customHeight="1" x14ac:dyDescent="0.3">
      <c r="A34" s="5"/>
      <c r="B34" s="74"/>
      <c r="C34" s="5"/>
      <c r="D34" s="5"/>
      <c r="E34" s="5"/>
      <c r="F34" s="5"/>
      <c r="G34" s="5"/>
      <c r="H34" s="5"/>
      <c r="I34" s="5"/>
      <c r="J34" s="74"/>
      <c r="K34" s="83"/>
      <c r="L34" s="5"/>
      <c r="M34" s="5"/>
      <c r="N34" s="5"/>
      <c r="O34" s="5"/>
      <c r="P34" s="5"/>
      <c r="Q34" s="5"/>
    </row>
    <row r="35" spans="1:17" ht="18" customHeight="1" x14ac:dyDescent="0.3">
      <c r="A35" s="115" t="s">
        <v>6</v>
      </c>
      <c r="B35" s="116" t="s">
        <v>64</v>
      </c>
      <c r="C35" s="116" t="s">
        <v>65</v>
      </c>
      <c r="D35" s="116" t="s">
        <v>1</v>
      </c>
      <c r="E35" s="116" t="s">
        <v>2</v>
      </c>
      <c r="F35" s="116" t="s">
        <v>3</v>
      </c>
      <c r="G35" s="116" t="s">
        <v>66</v>
      </c>
      <c r="H35" s="116" t="s">
        <v>5</v>
      </c>
      <c r="I35" s="116" t="s">
        <v>67</v>
      </c>
      <c r="J35" s="116" t="s">
        <v>68</v>
      </c>
      <c r="K35" s="117" t="s">
        <v>69</v>
      </c>
      <c r="L35" s="5"/>
      <c r="M35" s="5"/>
      <c r="N35" s="5"/>
      <c r="O35" s="5"/>
      <c r="P35" s="5"/>
      <c r="Q35" s="5"/>
    </row>
    <row r="36" spans="1:17" ht="9" customHeight="1" x14ac:dyDescent="0.3">
      <c r="A36" s="5"/>
      <c r="B36" s="74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</row>
    <row r="37" spans="1:17" ht="18" customHeight="1" x14ac:dyDescent="0.3">
      <c r="A37" s="78" t="s">
        <v>71</v>
      </c>
      <c r="B37" s="79" t="str">
        <f ca="1">INDIRECT('Auxiliar (2)'!W22)</f>
        <v>BETO</v>
      </c>
      <c r="C37" s="78">
        <f t="shared" ref="C37:C39" ca="1" si="20">D37+E37+F37</f>
        <v>2</v>
      </c>
      <c r="D37" s="78">
        <f ca="1">INDIRECT('Auxiliar (2)'!X22)</f>
        <v>2</v>
      </c>
      <c r="E37" s="78">
        <f ca="1">INDIRECT('Auxiliar (2)'!Y22)</f>
        <v>0</v>
      </c>
      <c r="F37" s="78">
        <f ca="1">INDIRECT('Auxiliar (2)'!Z22)</f>
        <v>0</v>
      </c>
      <c r="G37" s="78">
        <f ca="1">INDIRECT('Auxiliar (2)'!AA22)</f>
        <v>3</v>
      </c>
      <c r="H37" s="78">
        <f ca="1">INDIRECT('Auxiliar (2)'!AB22)</f>
        <v>0</v>
      </c>
      <c r="I37" s="78">
        <f t="shared" ref="I37:I39" ca="1" si="21">G37-H37</f>
        <v>3</v>
      </c>
      <c r="J37" s="79">
        <f t="shared" ref="J37:J39" ca="1" si="22">(3*D37)+E37</f>
        <v>6</v>
      </c>
      <c r="K37" s="80">
        <f t="shared" ref="K37:K39" ca="1" si="23">IF(ISERR((J37/(C37*3))),0,((J37/(C37*3))))</f>
        <v>1</v>
      </c>
      <c r="L37" s="5"/>
      <c r="M37" s="5"/>
      <c r="N37" s="5"/>
      <c r="O37" s="5"/>
      <c r="P37" s="5"/>
      <c r="Q37" s="5"/>
    </row>
    <row r="38" spans="1:17" ht="18" customHeight="1" x14ac:dyDescent="0.3">
      <c r="A38" s="78" t="s">
        <v>72</v>
      </c>
      <c r="B38" s="79" t="str">
        <f ca="1">INDIRECT('Auxiliar (2)'!W23)</f>
        <v>WENDEL</v>
      </c>
      <c r="C38" s="78">
        <f t="shared" ca="1" si="20"/>
        <v>2</v>
      </c>
      <c r="D38" s="78">
        <f ca="1">INDIRECT('Auxiliar (2)'!X23)</f>
        <v>1</v>
      </c>
      <c r="E38" s="78">
        <f ca="1">INDIRECT('Auxiliar (2)'!Y23)</f>
        <v>0</v>
      </c>
      <c r="F38" s="78">
        <f ca="1">INDIRECT('Auxiliar (2)'!Z23)</f>
        <v>1</v>
      </c>
      <c r="G38" s="78">
        <f ca="1">INDIRECT('Auxiliar (2)'!AA23)</f>
        <v>3</v>
      </c>
      <c r="H38" s="78">
        <f ca="1">INDIRECT('Auxiliar (2)'!AB23)</f>
        <v>2</v>
      </c>
      <c r="I38" s="78">
        <f t="shared" ca="1" si="21"/>
        <v>1</v>
      </c>
      <c r="J38" s="79">
        <f t="shared" ca="1" si="22"/>
        <v>3</v>
      </c>
      <c r="K38" s="80">
        <f t="shared" ca="1" si="23"/>
        <v>0.5</v>
      </c>
      <c r="L38" s="5"/>
      <c r="M38" s="5"/>
      <c r="N38" s="5"/>
      <c r="O38" s="5"/>
      <c r="P38" s="5"/>
      <c r="Q38" s="5"/>
    </row>
    <row r="39" spans="1:17" ht="18" customHeight="1" x14ac:dyDescent="0.3">
      <c r="A39" s="78" t="s">
        <v>73</v>
      </c>
      <c r="B39" s="79" t="str">
        <f ca="1">INDIRECT('Auxiliar (2)'!W24)</f>
        <v>M. PORTO</v>
      </c>
      <c r="C39" s="78">
        <f t="shared" ca="1" si="20"/>
        <v>2</v>
      </c>
      <c r="D39" s="78">
        <f ca="1">INDIRECT('Auxiliar (2)'!X24)</f>
        <v>0</v>
      </c>
      <c r="E39" s="78">
        <f ca="1">INDIRECT('Auxiliar (2)'!Y24)</f>
        <v>0</v>
      </c>
      <c r="F39" s="78">
        <f ca="1">INDIRECT('Auxiliar (2)'!Z24)</f>
        <v>2</v>
      </c>
      <c r="G39" s="78">
        <f ca="1">INDIRECT('Auxiliar (2)'!AA24)</f>
        <v>1</v>
      </c>
      <c r="H39" s="78">
        <f ca="1">INDIRECT('Auxiliar (2)'!AB24)</f>
        <v>5</v>
      </c>
      <c r="I39" s="78">
        <f t="shared" ca="1" si="21"/>
        <v>-4</v>
      </c>
      <c r="J39" s="79">
        <f t="shared" ca="1" si="22"/>
        <v>0</v>
      </c>
      <c r="K39" s="80">
        <f t="shared" ca="1" si="23"/>
        <v>0</v>
      </c>
      <c r="L39" s="5"/>
      <c r="M39" s="5"/>
      <c r="N39" s="5"/>
      <c r="O39" s="5"/>
      <c r="P39" s="5"/>
      <c r="Q39" s="5"/>
    </row>
    <row r="40" spans="1:17" ht="18" customHeight="1" x14ac:dyDescent="0.3">
      <c r="A40" s="5"/>
      <c r="B40" s="74"/>
      <c r="C40" s="5"/>
      <c r="D40" s="5"/>
      <c r="E40" s="5"/>
      <c r="F40" s="5"/>
      <c r="G40" s="5"/>
      <c r="H40" s="5"/>
      <c r="I40" s="5"/>
      <c r="J40" s="74"/>
      <c r="K40" s="83"/>
      <c r="L40" s="5"/>
      <c r="M40" s="5"/>
      <c r="N40" s="5"/>
      <c r="O40" s="5"/>
      <c r="P40" s="5"/>
      <c r="Q40" s="5"/>
    </row>
    <row r="41" spans="1:17" ht="18" customHeight="1" x14ac:dyDescent="0.3">
      <c r="A41" s="115" t="s">
        <v>7</v>
      </c>
      <c r="B41" s="116" t="s">
        <v>64</v>
      </c>
      <c r="C41" s="116" t="s">
        <v>65</v>
      </c>
      <c r="D41" s="116" t="s">
        <v>1</v>
      </c>
      <c r="E41" s="116" t="s">
        <v>2</v>
      </c>
      <c r="F41" s="116" t="s">
        <v>3</v>
      </c>
      <c r="G41" s="116" t="s">
        <v>66</v>
      </c>
      <c r="H41" s="116" t="s">
        <v>5</v>
      </c>
      <c r="I41" s="116" t="s">
        <v>67</v>
      </c>
      <c r="J41" s="116" t="s">
        <v>68</v>
      </c>
      <c r="K41" s="117" t="s">
        <v>69</v>
      </c>
      <c r="L41" s="5"/>
      <c r="M41" s="5"/>
      <c r="N41" s="5"/>
      <c r="O41" s="5"/>
      <c r="P41" s="5"/>
      <c r="Q41" s="5"/>
    </row>
    <row r="42" spans="1:17" ht="9" customHeight="1" x14ac:dyDescent="0.3">
      <c r="A42" s="5"/>
      <c r="B42" s="74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</row>
    <row r="43" spans="1:17" ht="18" customHeight="1" x14ac:dyDescent="0.3">
      <c r="A43" s="78" t="s">
        <v>71</v>
      </c>
      <c r="B43" s="79" t="str">
        <f ca="1">INDIRECT('Auxiliar (2)'!W26)</f>
        <v>PIMENTEL</v>
      </c>
      <c r="C43" s="78">
        <f t="shared" ref="C43:C45" ca="1" si="24">D43+E43+F43</f>
        <v>2</v>
      </c>
      <c r="D43" s="78">
        <f ca="1">INDIRECT('Auxiliar (2)'!X26)</f>
        <v>1</v>
      </c>
      <c r="E43" s="78">
        <f ca="1">INDIRECT('Auxiliar (2)'!Y26)</f>
        <v>1</v>
      </c>
      <c r="F43" s="78">
        <f ca="1">INDIRECT('Auxiliar (2)'!Z26)</f>
        <v>0</v>
      </c>
      <c r="G43" s="78">
        <f ca="1">INDIRECT('Auxiliar (2)'!AA26)</f>
        <v>3</v>
      </c>
      <c r="H43" s="78">
        <f ca="1">INDIRECT('Auxiliar (2)'!AB26)</f>
        <v>2</v>
      </c>
      <c r="I43" s="78">
        <f t="shared" ref="I43:I45" ca="1" si="25">G43-H43</f>
        <v>1</v>
      </c>
      <c r="J43" s="79">
        <f t="shared" ref="J43:J45" ca="1" si="26">(3*D43)+E43</f>
        <v>4</v>
      </c>
      <c r="K43" s="80">
        <f t="shared" ref="K43:K45" ca="1" si="27">IF(ISERR((J43/(C43*3))),0,((J43/(C43*3))))</f>
        <v>0.66666666666666663</v>
      </c>
      <c r="L43" s="5"/>
      <c r="M43" s="5"/>
      <c r="N43" s="5"/>
      <c r="O43" s="5"/>
      <c r="P43" s="5"/>
      <c r="Q43" s="5"/>
    </row>
    <row r="44" spans="1:17" ht="18" customHeight="1" x14ac:dyDescent="0.3">
      <c r="A44" s="78" t="s">
        <v>72</v>
      </c>
      <c r="B44" s="79" t="str">
        <f ca="1">INDIRECT('Auxiliar (2)'!W27)</f>
        <v>FRANCISCO</v>
      </c>
      <c r="C44" s="78">
        <f t="shared" ca="1" si="24"/>
        <v>2</v>
      </c>
      <c r="D44" s="78">
        <f ca="1">INDIRECT('Auxiliar (2)'!X27)</f>
        <v>0</v>
      </c>
      <c r="E44" s="78">
        <f ca="1">INDIRECT('Auxiliar (2)'!Y27)</f>
        <v>2</v>
      </c>
      <c r="F44" s="78">
        <f ca="1">INDIRECT('Auxiliar (2)'!Z27)</f>
        <v>0</v>
      </c>
      <c r="G44" s="78">
        <f ca="1">INDIRECT('Auxiliar (2)'!AA27)</f>
        <v>3</v>
      </c>
      <c r="H44" s="78">
        <f ca="1">INDIRECT('Auxiliar (2)'!AB27)</f>
        <v>3</v>
      </c>
      <c r="I44" s="78">
        <f t="shared" ca="1" si="25"/>
        <v>0</v>
      </c>
      <c r="J44" s="79">
        <f t="shared" ca="1" si="26"/>
        <v>2</v>
      </c>
      <c r="K44" s="80">
        <f t="shared" ca="1" si="27"/>
        <v>0.33333333333333331</v>
      </c>
      <c r="L44" s="5"/>
      <c r="M44" s="5"/>
      <c r="N44" s="5"/>
      <c r="O44" s="5"/>
      <c r="P44" s="5"/>
      <c r="Q44" s="5"/>
    </row>
    <row r="45" spans="1:17" ht="18" customHeight="1" x14ac:dyDescent="0.3">
      <c r="A45" s="78" t="s">
        <v>73</v>
      </c>
      <c r="B45" s="79" t="str">
        <f ca="1">INDIRECT('Auxiliar (2)'!W28)</f>
        <v>RAFAEL PENA</v>
      </c>
      <c r="C45" s="78">
        <f t="shared" ca="1" si="24"/>
        <v>2</v>
      </c>
      <c r="D45" s="78">
        <f ca="1">INDIRECT('Auxiliar (2)'!X28)</f>
        <v>0</v>
      </c>
      <c r="E45" s="78">
        <f ca="1">INDIRECT('Auxiliar (2)'!Y28)</f>
        <v>1</v>
      </c>
      <c r="F45" s="78">
        <f ca="1">INDIRECT('Auxiliar (2)'!Z28)</f>
        <v>1</v>
      </c>
      <c r="G45" s="78">
        <f ca="1">INDIRECT('Auxiliar (2)'!AA28)</f>
        <v>1</v>
      </c>
      <c r="H45" s="78">
        <f ca="1">INDIRECT('Auxiliar (2)'!AB28)</f>
        <v>2</v>
      </c>
      <c r="I45" s="78">
        <f t="shared" ca="1" si="25"/>
        <v>-1</v>
      </c>
      <c r="J45" s="79">
        <f t="shared" ca="1" si="26"/>
        <v>1</v>
      </c>
      <c r="K45" s="80">
        <f t="shared" ca="1" si="27"/>
        <v>0.16666666666666666</v>
      </c>
      <c r="L45" s="5"/>
      <c r="M45" s="5"/>
      <c r="N45" s="5"/>
      <c r="O45" s="5"/>
      <c r="P45" s="5"/>
      <c r="Q45" s="5"/>
    </row>
    <row r="46" spans="1:17" ht="18" customHeight="1" x14ac:dyDescent="0.3">
      <c r="A46" s="5"/>
      <c r="B46" s="74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</row>
    <row r="47" spans="1:17" ht="18" customHeight="1" x14ac:dyDescent="0.3">
      <c r="A47" s="115" t="s">
        <v>8</v>
      </c>
      <c r="B47" s="116" t="s">
        <v>64</v>
      </c>
      <c r="C47" s="116" t="s">
        <v>65</v>
      </c>
      <c r="D47" s="116" t="s">
        <v>1</v>
      </c>
      <c r="E47" s="116" t="s">
        <v>2</v>
      </c>
      <c r="F47" s="116" t="s">
        <v>3</v>
      </c>
      <c r="G47" s="116" t="s">
        <v>66</v>
      </c>
      <c r="H47" s="116" t="s">
        <v>5</v>
      </c>
      <c r="I47" s="116" t="s">
        <v>67</v>
      </c>
      <c r="J47" s="116" t="s">
        <v>68</v>
      </c>
      <c r="K47" s="117" t="s">
        <v>69</v>
      </c>
      <c r="L47" s="5"/>
      <c r="M47" s="5"/>
      <c r="N47" s="5"/>
      <c r="O47" s="5"/>
      <c r="P47" s="5"/>
      <c r="Q47" s="5"/>
    </row>
    <row r="48" spans="1:17" ht="9" customHeight="1" x14ac:dyDescent="0.3">
      <c r="A48" s="5"/>
      <c r="B48" s="74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</row>
    <row r="49" spans="1:17" ht="18" customHeight="1" x14ac:dyDescent="0.3">
      <c r="A49" s="78" t="s">
        <v>71</v>
      </c>
      <c r="B49" s="79" t="str">
        <f ca="1">INDIRECT('Auxiliar (2)'!W30)</f>
        <v>LUIZ GOMES</v>
      </c>
      <c r="C49" s="78">
        <f t="shared" ref="C49:C51" ca="1" si="28">D49+E49+F49</f>
        <v>2</v>
      </c>
      <c r="D49" s="78">
        <f ca="1">INDIRECT('Auxiliar (2)'!X30)</f>
        <v>1</v>
      </c>
      <c r="E49" s="78">
        <f ca="1">INDIRECT('Auxiliar (2)'!Y30)</f>
        <v>1</v>
      </c>
      <c r="F49" s="78">
        <f ca="1">INDIRECT('Auxiliar (2)'!Z30)</f>
        <v>0</v>
      </c>
      <c r="G49" s="78">
        <f ca="1">INDIRECT('Auxiliar (2)'!AA30)</f>
        <v>4</v>
      </c>
      <c r="H49" s="78">
        <f ca="1">INDIRECT('Auxiliar (2)'!AB30)</f>
        <v>1</v>
      </c>
      <c r="I49" s="78">
        <f t="shared" ref="I49:I51" ca="1" si="29">G49-H49</f>
        <v>3</v>
      </c>
      <c r="J49" s="79">
        <f t="shared" ref="J49:J51" ca="1" si="30">(3*D49)+E49</f>
        <v>4</v>
      </c>
      <c r="K49" s="80">
        <f t="shared" ref="K49:K51" ca="1" si="31">IF(ISERR((J49/(C49*3))),0,((J49/(C49*3))))</f>
        <v>0.66666666666666663</v>
      </c>
      <c r="L49" s="5"/>
      <c r="M49" s="5"/>
      <c r="N49" s="5"/>
      <c r="O49" s="5"/>
      <c r="P49" s="5"/>
      <c r="Q49" s="5"/>
    </row>
    <row r="50" spans="1:17" ht="18" customHeight="1" x14ac:dyDescent="0.3">
      <c r="A50" s="78" t="s">
        <v>72</v>
      </c>
      <c r="B50" s="79" t="str">
        <f ca="1">INDIRECT('Auxiliar (2)'!W31)</f>
        <v>TONINHO</v>
      </c>
      <c r="C50" s="78">
        <f t="shared" ca="1" si="28"/>
        <v>2</v>
      </c>
      <c r="D50" s="78">
        <f ca="1">INDIRECT('Auxiliar (2)'!X31)</f>
        <v>1</v>
      </c>
      <c r="E50" s="78">
        <f ca="1">INDIRECT('Auxiliar (2)'!Y31)</f>
        <v>1</v>
      </c>
      <c r="F50" s="78">
        <f ca="1">INDIRECT('Auxiliar (2)'!Z31)</f>
        <v>0</v>
      </c>
      <c r="G50" s="78">
        <f ca="1">INDIRECT('Auxiliar (2)'!AA31)</f>
        <v>3</v>
      </c>
      <c r="H50" s="78">
        <f ca="1">INDIRECT('Auxiliar (2)'!AB31)</f>
        <v>0</v>
      </c>
      <c r="I50" s="78">
        <f t="shared" ca="1" si="29"/>
        <v>3</v>
      </c>
      <c r="J50" s="79">
        <f t="shared" ca="1" si="30"/>
        <v>4</v>
      </c>
      <c r="K50" s="80">
        <f t="shared" ca="1" si="31"/>
        <v>0.66666666666666663</v>
      </c>
      <c r="L50" s="5"/>
      <c r="M50" s="5"/>
      <c r="N50" s="5"/>
      <c r="O50" s="5"/>
      <c r="P50" s="5"/>
      <c r="Q50" s="5"/>
    </row>
    <row r="51" spans="1:17" ht="18" customHeight="1" x14ac:dyDescent="0.3">
      <c r="A51" s="78" t="s">
        <v>73</v>
      </c>
      <c r="B51" s="79" t="str">
        <f ca="1">INDIRECT('Auxiliar (2)'!W32)</f>
        <v>ROBERTO</v>
      </c>
      <c r="C51" s="78">
        <f t="shared" ca="1" si="28"/>
        <v>2</v>
      </c>
      <c r="D51" s="78">
        <f ca="1">INDIRECT('Auxiliar (2)'!X32)</f>
        <v>0</v>
      </c>
      <c r="E51" s="78">
        <f ca="1">INDIRECT('Auxiliar (2)'!Y32)</f>
        <v>0</v>
      </c>
      <c r="F51" s="78">
        <f ca="1">INDIRECT('Auxiliar (2)'!Z32)</f>
        <v>2</v>
      </c>
      <c r="G51" s="78">
        <f ca="1">INDIRECT('Auxiliar (2)'!AA32)</f>
        <v>1</v>
      </c>
      <c r="H51" s="78">
        <f ca="1">INDIRECT('Auxiliar (2)'!AB32)</f>
        <v>7</v>
      </c>
      <c r="I51" s="78">
        <f t="shared" ca="1" si="29"/>
        <v>-6</v>
      </c>
      <c r="J51" s="79">
        <f t="shared" ca="1" si="30"/>
        <v>0</v>
      </c>
      <c r="K51" s="80">
        <f t="shared" ca="1" si="31"/>
        <v>0</v>
      </c>
      <c r="L51" s="5"/>
      <c r="M51" s="5"/>
      <c r="N51" s="5"/>
      <c r="O51" s="5"/>
      <c r="P51" s="5"/>
      <c r="Q51" s="5"/>
    </row>
    <row r="52" spans="1:17" ht="18" customHeight="1" x14ac:dyDescent="0.3">
      <c r="A52" s="5"/>
      <c r="B52" s="74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</row>
    <row r="53" spans="1:17" ht="18" customHeight="1" x14ac:dyDescent="0.3">
      <c r="A53" s="115" t="s">
        <v>9</v>
      </c>
      <c r="B53" s="116" t="s">
        <v>64</v>
      </c>
      <c r="C53" s="116" t="s">
        <v>65</v>
      </c>
      <c r="D53" s="116" t="s">
        <v>1</v>
      </c>
      <c r="E53" s="116" t="s">
        <v>2</v>
      </c>
      <c r="F53" s="116" t="s">
        <v>3</v>
      </c>
      <c r="G53" s="116" t="s">
        <v>66</v>
      </c>
      <c r="H53" s="116" t="s">
        <v>5</v>
      </c>
      <c r="I53" s="116" t="s">
        <v>67</v>
      </c>
      <c r="J53" s="116" t="s">
        <v>68</v>
      </c>
      <c r="K53" s="117" t="s">
        <v>69</v>
      </c>
      <c r="L53" s="5"/>
      <c r="M53" s="5"/>
      <c r="N53" s="5"/>
      <c r="O53" s="5"/>
      <c r="P53" s="5"/>
      <c r="Q53" s="5"/>
    </row>
    <row r="54" spans="1:17" ht="9" customHeight="1" x14ac:dyDescent="0.3">
      <c r="A54" s="5"/>
      <c r="B54" s="74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</row>
    <row r="55" spans="1:17" ht="18" customHeight="1" x14ac:dyDescent="0.3">
      <c r="A55" s="78" t="s">
        <v>71</v>
      </c>
      <c r="B55" s="79" t="str">
        <f ca="1">INDIRECT('Auxiliar (2)'!W34)</f>
        <v>M. VASQUES</v>
      </c>
      <c r="C55" s="78">
        <f t="shared" ref="C55:C57" ca="1" si="32">D55+E55+F55</f>
        <v>2</v>
      </c>
      <c r="D55" s="78">
        <f ca="1">INDIRECT('Auxiliar (2)'!X34)</f>
        <v>1</v>
      </c>
      <c r="E55" s="78">
        <f ca="1">INDIRECT('Auxiliar (2)'!Y34)</f>
        <v>1</v>
      </c>
      <c r="F55" s="78">
        <f ca="1">INDIRECT('Auxiliar (2)'!Z34)</f>
        <v>0</v>
      </c>
      <c r="G55" s="78">
        <f ca="1">INDIRECT('Auxiliar (2)'!AA34)</f>
        <v>2</v>
      </c>
      <c r="H55" s="78">
        <f ca="1">INDIRECT('Auxiliar (2)'!AB34)</f>
        <v>0</v>
      </c>
      <c r="I55" s="78">
        <f t="shared" ref="I55:I57" ca="1" si="33">G55-H55</f>
        <v>2</v>
      </c>
      <c r="J55" s="79">
        <f t="shared" ref="J55:J57" ca="1" si="34">(3*D55)+E55</f>
        <v>4</v>
      </c>
      <c r="K55" s="80">
        <f t="shared" ref="K55:K57" ca="1" si="35">IF(ISERR((J55/(C55*3))),0,((J55/(C55*3))))</f>
        <v>0.66666666666666663</v>
      </c>
      <c r="L55" s="5"/>
      <c r="M55" s="5"/>
      <c r="N55" s="5"/>
      <c r="O55" s="5"/>
      <c r="P55" s="5"/>
      <c r="Q55" s="5"/>
    </row>
    <row r="56" spans="1:17" ht="18" customHeight="1" x14ac:dyDescent="0.3">
      <c r="A56" s="78" t="s">
        <v>72</v>
      </c>
      <c r="B56" s="79" t="str">
        <f ca="1">INDIRECT('Auxiliar (2)'!W35)</f>
        <v>ZÉ RICARDO</v>
      </c>
      <c r="C56" s="78">
        <f t="shared" ca="1" si="32"/>
        <v>2</v>
      </c>
      <c r="D56" s="78">
        <f ca="1">INDIRECT('Auxiliar (2)'!X35)</f>
        <v>0</v>
      </c>
      <c r="E56" s="78">
        <f ca="1">INDIRECT('Auxiliar (2)'!Y35)</f>
        <v>2</v>
      </c>
      <c r="F56" s="78">
        <f ca="1">INDIRECT('Auxiliar (2)'!Z35)</f>
        <v>0</v>
      </c>
      <c r="G56" s="78">
        <f ca="1">INDIRECT('Auxiliar (2)'!AA35)</f>
        <v>1</v>
      </c>
      <c r="H56" s="78">
        <f ca="1">INDIRECT('Auxiliar (2)'!AB35)</f>
        <v>1</v>
      </c>
      <c r="I56" s="78">
        <f t="shared" ca="1" si="33"/>
        <v>0</v>
      </c>
      <c r="J56" s="79">
        <f t="shared" ca="1" si="34"/>
        <v>2</v>
      </c>
      <c r="K56" s="80">
        <f t="shared" ca="1" si="35"/>
        <v>0.33333333333333331</v>
      </c>
      <c r="L56" s="5"/>
      <c r="M56" s="5"/>
      <c r="N56" s="5"/>
      <c r="O56" s="5"/>
      <c r="P56" s="5"/>
      <c r="Q56" s="5"/>
    </row>
    <row r="57" spans="1:17" ht="18" customHeight="1" x14ac:dyDescent="0.3">
      <c r="A57" s="78" t="s">
        <v>73</v>
      </c>
      <c r="B57" s="79" t="str">
        <f ca="1">INDIRECT('Auxiliar (2)'!W36)</f>
        <v>JEAN</v>
      </c>
      <c r="C57" s="78">
        <f t="shared" ca="1" si="32"/>
        <v>2</v>
      </c>
      <c r="D57" s="78">
        <f ca="1">INDIRECT('Auxiliar (2)'!X36)</f>
        <v>0</v>
      </c>
      <c r="E57" s="78">
        <f ca="1">INDIRECT('Auxiliar (2)'!Y36)</f>
        <v>1</v>
      </c>
      <c r="F57" s="78">
        <f ca="1">INDIRECT('Auxiliar (2)'!Z36)</f>
        <v>1</v>
      </c>
      <c r="G57" s="78">
        <f ca="1">INDIRECT('Auxiliar (2)'!AA36)</f>
        <v>1</v>
      </c>
      <c r="H57" s="78">
        <f ca="1">INDIRECT('Auxiliar (2)'!AB36)</f>
        <v>3</v>
      </c>
      <c r="I57" s="78">
        <f t="shared" ca="1" si="33"/>
        <v>-2</v>
      </c>
      <c r="J57" s="79">
        <f t="shared" ca="1" si="34"/>
        <v>1</v>
      </c>
      <c r="K57" s="80">
        <f t="shared" ca="1" si="35"/>
        <v>0.16666666666666666</v>
      </c>
      <c r="L57" s="5"/>
      <c r="M57" s="5"/>
      <c r="N57" s="5"/>
      <c r="O57" s="5"/>
      <c r="P57" s="5"/>
      <c r="Q57" s="5"/>
    </row>
    <row r="58" spans="1:17" ht="18" customHeight="1" x14ac:dyDescent="0.3">
      <c r="A58" s="5"/>
      <c r="B58" s="74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</row>
    <row r="59" spans="1:17" ht="18" customHeight="1" x14ac:dyDescent="0.3">
      <c r="A59" s="115" t="s">
        <v>10</v>
      </c>
      <c r="B59" s="116" t="s">
        <v>64</v>
      </c>
      <c r="C59" s="116" t="s">
        <v>65</v>
      </c>
      <c r="D59" s="116" t="s">
        <v>1</v>
      </c>
      <c r="E59" s="116" t="s">
        <v>2</v>
      </c>
      <c r="F59" s="116" t="s">
        <v>3</v>
      </c>
      <c r="G59" s="116" t="s">
        <v>66</v>
      </c>
      <c r="H59" s="116" t="s">
        <v>5</v>
      </c>
      <c r="I59" s="116" t="s">
        <v>67</v>
      </c>
      <c r="J59" s="116" t="s">
        <v>68</v>
      </c>
      <c r="K59" s="117" t="s">
        <v>69</v>
      </c>
      <c r="L59" s="5"/>
      <c r="M59" s="5"/>
      <c r="N59" s="5"/>
      <c r="O59" s="5"/>
      <c r="P59" s="5"/>
      <c r="Q59" s="5"/>
    </row>
    <row r="60" spans="1:17" ht="9" customHeight="1" x14ac:dyDescent="0.3">
      <c r="A60" s="5"/>
      <c r="B60" s="74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</row>
    <row r="61" spans="1:17" ht="18" customHeight="1" x14ac:dyDescent="0.3">
      <c r="A61" s="78" t="s">
        <v>71</v>
      </c>
      <c r="B61" s="79" t="str">
        <f ca="1">INDIRECT('Auxiliar (2)'!W38)</f>
        <v>PAULO CÉSAR</v>
      </c>
      <c r="C61" s="78">
        <f t="shared" ref="C61:C63" ca="1" si="36">D61+E61+F61</f>
        <v>2</v>
      </c>
      <c r="D61" s="78">
        <f ca="1">INDIRECT('Auxiliar (2)'!X38)</f>
        <v>2</v>
      </c>
      <c r="E61" s="78">
        <f ca="1">INDIRECT('Auxiliar (2)'!Y38)</f>
        <v>0</v>
      </c>
      <c r="F61" s="78">
        <f ca="1">INDIRECT('Auxiliar (2)'!Z38)</f>
        <v>0</v>
      </c>
      <c r="G61" s="78">
        <f ca="1">INDIRECT('Auxiliar (2)'!AA38)</f>
        <v>3</v>
      </c>
      <c r="H61" s="78">
        <f ca="1">INDIRECT('Auxiliar (2)'!AB38)</f>
        <v>1</v>
      </c>
      <c r="I61" s="78">
        <f t="shared" ref="I61:I63" ca="1" si="37">G61-H61</f>
        <v>2</v>
      </c>
      <c r="J61" s="79">
        <f t="shared" ref="J61:J63" ca="1" si="38">(3*D61)+E61</f>
        <v>6</v>
      </c>
      <c r="K61" s="80">
        <f t="shared" ref="K61:K63" ca="1" si="39">IF(ISERR((J61/(C61*3))),0,((J61/(C61*3))))</f>
        <v>1</v>
      </c>
      <c r="L61" s="5"/>
      <c r="M61" s="5"/>
      <c r="N61" s="5"/>
      <c r="O61" s="5"/>
      <c r="P61" s="5"/>
      <c r="Q61" s="5"/>
    </row>
    <row r="62" spans="1:17" ht="18" customHeight="1" x14ac:dyDescent="0.3">
      <c r="A62" s="78" t="s">
        <v>72</v>
      </c>
      <c r="B62" s="79" t="str">
        <f ca="1">INDIRECT('Auxiliar (2)'!W39)</f>
        <v>FARNEZE</v>
      </c>
      <c r="C62" s="78">
        <f t="shared" ca="1" si="36"/>
        <v>2</v>
      </c>
      <c r="D62" s="78">
        <f ca="1">INDIRECT('Auxiliar (2)'!X39)</f>
        <v>1</v>
      </c>
      <c r="E62" s="78">
        <f ca="1">INDIRECT('Auxiliar (2)'!Y39)</f>
        <v>0</v>
      </c>
      <c r="F62" s="78">
        <f ca="1">INDIRECT('Auxiliar (2)'!Z39)</f>
        <v>1</v>
      </c>
      <c r="G62" s="78">
        <f ca="1">INDIRECT('Auxiliar (2)'!AA39)</f>
        <v>2</v>
      </c>
      <c r="H62" s="78">
        <f ca="1">INDIRECT('Auxiliar (2)'!AB39)</f>
        <v>2</v>
      </c>
      <c r="I62" s="78">
        <f t="shared" ca="1" si="37"/>
        <v>0</v>
      </c>
      <c r="J62" s="79">
        <f t="shared" ca="1" si="38"/>
        <v>3</v>
      </c>
      <c r="K62" s="80">
        <f t="shared" ca="1" si="39"/>
        <v>0.5</v>
      </c>
      <c r="L62" s="5"/>
      <c r="M62" s="5"/>
      <c r="N62" s="5"/>
      <c r="O62" s="5"/>
      <c r="P62" s="5"/>
      <c r="Q62" s="5"/>
    </row>
    <row r="63" spans="1:17" ht="18" customHeight="1" x14ac:dyDescent="0.3">
      <c r="A63" s="78" t="s">
        <v>73</v>
      </c>
      <c r="B63" s="79" t="str">
        <f ca="1">INDIRECT('Auxiliar (2)'!W40)</f>
        <v>ALBERTO</v>
      </c>
      <c r="C63" s="78">
        <f t="shared" ca="1" si="36"/>
        <v>2</v>
      </c>
      <c r="D63" s="78">
        <f ca="1">INDIRECT('Auxiliar (2)'!X40)</f>
        <v>0</v>
      </c>
      <c r="E63" s="78">
        <f ca="1">INDIRECT('Auxiliar (2)'!Y40)</f>
        <v>0</v>
      </c>
      <c r="F63" s="78">
        <f ca="1">INDIRECT('Auxiliar (2)'!Z40)</f>
        <v>2</v>
      </c>
      <c r="G63" s="78">
        <f ca="1">INDIRECT('Auxiliar (2)'!AA40)</f>
        <v>0</v>
      </c>
      <c r="H63" s="78">
        <f ca="1">INDIRECT('Auxiliar (2)'!AB40)</f>
        <v>2</v>
      </c>
      <c r="I63" s="78">
        <f t="shared" ca="1" si="37"/>
        <v>-2</v>
      </c>
      <c r="J63" s="79">
        <f t="shared" ca="1" si="38"/>
        <v>0</v>
      </c>
      <c r="K63" s="80">
        <f t="shared" ca="1" si="39"/>
        <v>0</v>
      </c>
      <c r="L63" s="5"/>
      <c r="M63" s="5"/>
      <c r="N63" s="5"/>
      <c r="O63" s="5"/>
      <c r="P63" s="5"/>
      <c r="Q63" s="5"/>
    </row>
    <row r="64" spans="1:17" ht="18" customHeight="1" x14ac:dyDescent="0.3">
      <c r="A64" s="5"/>
      <c r="B64" s="74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</row>
    <row r="65" spans="1:17" ht="18" customHeight="1" x14ac:dyDescent="0.3">
      <c r="A65" s="115" t="s">
        <v>11</v>
      </c>
      <c r="B65" s="116" t="s">
        <v>64</v>
      </c>
      <c r="C65" s="116" t="s">
        <v>65</v>
      </c>
      <c r="D65" s="116" t="s">
        <v>1</v>
      </c>
      <c r="E65" s="116" t="s">
        <v>2</v>
      </c>
      <c r="F65" s="116" t="s">
        <v>3</v>
      </c>
      <c r="G65" s="116" t="s">
        <v>66</v>
      </c>
      <c r="H65" s="116" t="s">
        <v>5</v>
      </c>
      <c r="I65" s="116" t="s">
        <v>67</v>
      </c>
      <c r="J65" s="116" t="s">
        <v>68</v>
      </c>
      <c r="K65" s="117" t="s">
        <v>69</v>
      </c>
      <c r="L65" s="5"/>
      <c r="M65" s="5"/>
      <c r="N65" s="5"/>
      <c r="O65" s="5"/>
      <c r="P65" s="5"/>
      <c r="Q65" s="5"/>
    </row>
    <row r="66" spans="1:17" ht="9" customHeight="1" x14ac:dyDescent="0.3">
      <c r="A66" s="5"/>
      <c r="B66" s="74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</row>
    <row r="67" spans="1:17" ht="18" customHeight="1" x14ac:dyDescent="0.3">
      <c r="A67" s="78" t="s">
        <v>71</v>
      </c>
      <c r="B67" s="79" t="str">
        <f ca="1">INDIRECT('Auxiliar (2)'!W42)</f>
        <v>MAGNO</v>
      </c>
      <c r="C67" s="78">
        <f t="shared" ref="C67:C69" ca="1" si="40">D67+E67+F67</f>
        <v>2</v>
      </c>
      <c r="D67" s="78">
        <f ca="1">INDIRECT('Auxiliar (2)'!X42)</f>
        <v>1</v>
      </c>
      <c r="E67" s="78">
        <f ca="1">INDIRECT('Auxiliar (2)'!Y42)</f>
        <v>1</v>
      </c>
      <c r="F67" s="78">
        <f ca="1">INDIRECT('Auxiliar (2)'!Z42)</f>
        <v>0</v>
      </c>
      <c r="G67" s="78">
        <f ca="1">INDIRECT('Auxiliar (2)'!AA42)</f>
        <v>2</v>
      </c>
      <c r="H67" s="78">
        <f ca="1">INDIRECT('Auxiliar (2)'!AB42)</f>
        <v>0</v>
      </c>
      <c r="I67" s="78">
        <f t="shared" ref="I67:I69" ca="1" si="41">G67-H67</f>
        <v>2</v>
      </c>
      <c r="J67" s="79">
        <f t="shared" ref="J67:J69" ca="1" si="42">(3*D67)+E67</f>
        <v>4</v>
      </c>
      <c r="K67" s="80">
        <f t="shared" ref="K67:K69" ca="1" si="43">IF(ISERR((J67/(C67*3))),0,((J67/(C67*3))))</f>
        <v>0.66666666666666663</v>
      </c>
      <c r="L67" s="5"/>
      <c r="M67" s="5"/>
      <c r="N67" s="5"/>
      <c r="O67" s="5"/>
      <c r="P67" s="5"/>
      <c r="Q67" s="5"/>
    </row>
    <row r="68" spans="1:17" ht="18" customHeight="1" x14ac:dyDescent="0.3">
      <c r="A68" s="78" t="s">
        <v>72</v>
      </c>
      <c r="B68" s="79" t="str">
        <f ca="1">INDIRECT('Auxiliar (2)'!W43)</f>
        <v>ALCIDES</v>
      </c>
      <c r="C68" s="78">
        <f t="shared" ca="1" si="40"/>
        <v>2</v>
      </c>
      <c r="D68" s="78">
        <f ca="1">INDIRECT('Auxiliar (2)'!X43)</f>
        <v>1</v>
      </c>
      <c r="E68" s="78">
        <f ca="1">INDIRECT('Auxiliar (2)'!Y43)</f>
        <v>0</v>
      </c>
      <c r="F68" s="78">
        <f ca="1">INDIRECT('Auxiliar (2)'!Z43)</f>
        <v>1</v>
      </c>
      <c r="G68" s="78">
        <f ca="1">INDIRECT('Auxiliar (2)'!AA43)</f>
        <v>3</v>
      </c>
      <c r="H68" s="78">
        <f ca="1">INDIRECT('Auxiliar (2)'!AB43)</f>
        <v>2</v>
      </c>
      <c r="I68" s="78">
        <f t="shared" ca="1" si="41"/>
        <v>1</v>
      </c>
      <c r="J68" s="79">
        <f t="shared" ca="1" si="42"/>
        <v>3</v>
      </c>
      <c r="K68" s="80">
        <f t="shared" ca="1" si="43"/>
        <v>0.5</v>
      </c>
      <c r="L68" s="5"/>
      <c r="M68" s="5"/>
      <c r="N68" s="5"/>
      <c r="O68" s="5"/>
      <c r="P68" s="5"/>
      <c r="Q68" s="5"/>
    </row>
    <row r="69" spans="1:17" ht="18" customHeight="1" x14ac:dyDescent="0.3">
      <c r="A69" s="78" t="s">
        <v>73</v>
      </c>
      <c r="B69" s="79" t="str">
        <f ca="1">INDIRECT('Auxiliar (2)'!W44)</f>
        <v>PAULÃO</v>
      </c>
      <c r="C69" s="78">
        <f t="shared" ca="1" si="40"/>
        <v>2</v>
      </c>
      <c r="D69" s="78">
        <f ca="1">INDIRECT('Auxiliar (2)'!X44)</f>
        <v>0</v>
      </c>
      <c r="E69" s="78">
        <f ca="1">INDIRECT('Auxiliar (2)'!Y44)</f>
        <v>1</v>
      </c>
      <c r="F69" s="78">
        <f ca="1">INDIRECT('Auxiliar (2)'!Z44)</f>
        <v>1</v>
      </c>
      <c r="G69" s="78">
        <f ca="1">INDIRECT('Auxiliar (2)'!AA44)</f>
        <v>0</v>
      </c>
      <c r="H69" s="78">
        <f ca="1">INDIRECT('Auxiliar (2)'!AB44)</f>
        <v>3</v>
      </c>
      <c r="I69" s="78">
        <f t="shared" ca="1" si="41"/>
        <v>-3</v>
      </c>
      <c r="J69" s="79">
        <f t="shared" ca="1" si="42"/>
        <v>1</v>
      </c>
      <c r="K69" s="80">
        <f t="shared" ca="1" si="43"/>
        <v>0.16666666666666666</v>
      </c>
      <c r="L69" s="5"/>
      <c r="M69" s="5"/>
      <c r="N69" s="5"/>
      <c r="O69" s="5"/>
      <c r="P69" s="5"/>
      <c r="Q69" s="5"/>
    </row>
    <row r="70" spans="1:17" ht="18" customHeight="1" x14ac:dyDescent="0.3">
      <c r="A70" s="5"/>
      <c r="B70" s="74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</row>
    <row r="71" spans="1:17" ht="18" customHeight="1" x14ac:dyDescent="0.3">
      <c r="A71" s="115" t="s">
        <v>85</v>
      </c>
      <c r="B71" s="116" t="s">
        <v>64</v>
      </c>
      <c r="C71" s="116" t="s">
        <v>65</v>
      </c>
      <c r="D71" s="116" t="s">
        <v>1</v>
      </c>
      <c r="E71" s="116" t="s">
        <v>2</v>
      </c>
      <c r="F71" s="116" t="s">
        <v>3</v>
      </c>
      <c r="G71" s="116" t="s">
        <v>66</v>
      </c>
      <c r="H71" s="116" t="s">
        <v>5</v>
      </c>
      <c r="I71" s="116" t="s">
        <v>67</v>
      </c>
      <c r="J71" s="116" t="s">
        <v>68</v>
      </c>
      <c r="K71" s="117" t="s">
        <v>69</v>
      </c>
      <c r="L71" s="5"/>
      <c r="M71" s="5"/>
      <c r="N71" s="5"/>
      <c r="O71" s="5"/>
      <c r="P71" s="5"/>
      <c r="Q71" s="5"/>
    </row>
    <row r="72" spans="1:17" ht="9" customHeight="1" x14ac:dyDescent="0.3">
      <c r="A72" s="5"/>
      <c r="B72" s="74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</row>
    <row r="73" spans="1:17" ht="18" customHeight="1" x14ac:dyDescent="0.3">
      <c r="A73" s="78" t="s">
        <v>71</v>
      </c>
      <c r="B73" s="79" t="str">
        <f ca="1">INDIRECT('Auxiliar (2)'!W46)</f>
        <v>JUNIOR</v>
      </c>
      <c r="C73" s="78">
        <f t="shared" ref="C73:C75" ca="1" si="44">D73+E73+F73</f>
        <v>2</v>
      </c>
      <c r="D73" s="78">
        <f ca="1">INDIRECT('Auxiliar (2)'!X46)</f>
        <v>1</v>
      </c>
      <c r="E73" s="78">
        <f ca="1">INDIRECT('Auxiliar (2)'!Y46)</f>
        <v>1</v>
      </c>
      <c r="F73" s="78">
        <f ca="1">INDIRECT('Auxiliar (2)'!Z46)</f>
        <v>0</v>
      </c>
      <c r="G73" s="78">
        <f ca="1">INDIRECT('Auxiliar (2)'!AA46)</f>
        <v>3</v>
      </c>
      <c r="H73" s="78">
        <f ca="1">INDIRECT('Auxiliar (2)'!AB46)</f>
        <v>2</v>
      </c>
      <c r="I73" s="78">
        <f t="shared" ref="I73:I75" ca="1" si="45">G73-H73</f>
        <v>1</v>
      </c>
      <c r="J73" s="79">
        <f t="shared" ref="J73:J75" ca="1" si="46">(3*D73)+E73</f>
        <v>4</v>
      </c>
      <c r="K73" s="80">
        <f t="shared" ref="K73:K75" ca="1" si="47">IF(ISERR((J73/(C73*3))),0,((J73/(C73*3))))</f>
        <v>0.66666666666666663</v>
      </c>
      <c r="L73" s="5"/>
      <c r="M73" s="5"/>
      <c r="N73" s="5"/>
      <c r="O73" s="5"/>
      <c r="P73" s="5"/>
      <c r="Q73" s="5"/>
    </row>
    <row r="74" spans="1:17" ht="18" customHeight="1" x14ac:dyDescent="0.3">
      <c r="A74" s="78" t="s">
        <v>72</v>
      </c>
      <c r="B74" s="79" t="str">
        <f ca="1">INDIRECT('Auxiliar (2)'!W47)</f>
        <v>THIAGO</v>
      </c>
      <c r="C74" s="78">
        <f t="shared" ca="1" si="44"/>
        <v>2</v>
      </c>
      <c r="D74" s="78">
        <f ca="1">INDIRECT('Auxiliar (2)'!X47)</f>
        <v>1</v>
      </c>
      <c r="E74" s="78">
        <f ca="1">INDIRECT('Auxiliar (2)'!Y47)</f>
        <v>1</v>
      </c>
      <c r="F74" s="78">
        <f ca="1">INDIRECT('Auxiliar (2)'!Z47)</f>
        <v>0</v>
      </c>
      <c r="G74" s="78">
        <f ca="1">INDIRECT('Auxiliar (2)'!AA47)</f>
        <v>3</v>
      </c>
      <c r="H74" s="78">
        <f ca="1">INDIRECT('Auxiliar (2)'!AB47)</f>
        <v>2</v>
      </c>
      <c r="I74" s="78">
        <f t="shared" ca="1" si="45"/>
        <v>1</v>
      </c>
      <c r="J74" s="79">
        <f t="shared" ca="1" si="46"/>
        <v>4</v>
      </c>
      <c r="K74" s="80">
        <f t="shared" ca="1" si="47"/>
        <v>0.66666666666666663</v>
      </c>
      <c r="L74" s="5"/>
      <c r="M74" s="5"/>
      <c r="N74" s="5"/>
      <c r="O74" s="5"/>
      <c r="P74" s="5"/>
      <c r="Q74" s="5"/>
    </row>
    <row r="75" spans="1:17" ht="18" customHeight="1" x14ac:dyDescent="0.3">
      <c r="A75" s="78" t="s">
        <v>73</v>
      </c>
      <c r="B75" s="79" t="str">
        <f ca="1">INDIRECT('Auxiliar (2)'!W48)</f>
        <v>MOTTA</v>
      </c>
      <c r="C75" s="78">
        <f t="shared" ca="1" si="44"/>
        <v>2</v>
      </c>
      <c r="D75" s="78">
        <f ca="1">INDIRECT('Auxiliar (2)'!X48)</f>
        <v>0</v>
      </c>
      <c r="E75" s="78">
        <f ca="1">INDIRECT('Auxiliar (2)'!Y48)</f>
        <v>0</v>
      </c>
      <c r="F75" s="78">
        <f ca="1">INDIRECT('Auxiliar (2)'!Z48)</f>
        <v>2</v>
      </c>
      <c r="G75" s="78">
        <f ca="1">INDIRECT('Auxiliar (2)'!AA48)</f>
        <v>0</v>
      </c>
      <c r="H75" s="78">
        <f ca="1">INDIRECT('Auxiliar (2)'!AB48)</f>
        <v>2</v>
      </c>
      <c r="I75" s="78">
        <f t="shared" ca="1" si="45"/>
        <v>-2</v>
      </c>
      <c r="J75" s="79">
        <f t="shared" ca="1" si="46"/>
        <v>0</v>
      </c>
      <c r="K75" s="80">
        <f t="shared" ca="1" si="47"/>
        <v>0</v>
      </c>
      <c r="L75" s="5"/>
      <c r="M75" s="5"/>
      <c r="N75" s="5"/>
      <c r="O75" s="5"/>
      <c r="P75" s="5"/>
      <c r="Q75" s="5"/>
    </row>
    <row r="76" spans="1:17" ht="12" customHeight="1" x14ac:dyDescent="0.3">
      <c r="A76" s="5"/>
      <c r="B76" s="74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</row>
    <row r="77" spans="1:17" ht="12" customHeight="1" x14ac:dyDescent="0.3">
      <c r="A77" s="5"/>
      <c r="B77" s="74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</row>
    <row r="78" spans="1:17" ht="12" customHeight="1" x14ac:dyDescent="0.3">
      <c r="A78" s="5"/>
      <c r="B78" s="74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</row>
    <row r="79" spans="1:17" ht="12" customHeight="1" x14ac:dyDescent="0.3">
      <c r="A79" s="5"/>
      <c r="B79" s="74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</row>
    <row r="80" spans="1:17" ht="12" customHeight="1" x14ac:dyDescent="0.3">
      <c r="A80" s="5"/>
      <c r="B80" s="74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</row>
    <row r="81" spans="1:17" ht="12" customHeight="1" x14ac:dyDescent="0.3">
      <c r="A81" s="5"/>
      <c r="B81" s="74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</row>
    <row r="82" spans="1:17" ht="12" customHeight="1" x14ac:dyDescent="0.3">
      <c r="A82" s="5"/>
      <c r="B82" s="74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</row>
    <row r="83" spans="1:17" ht="12" customHeight="1" x14ac:dyDescent="0.3">
      <c r="A83" s="5"/>
      <c r="B83" s="74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</row>
    <row r="84" spans="1:17" ht="12" customHeight="1" x14ac:dyDescent="0.3">
      <c r="A84" s="5"/>
      <c r="B84" s="74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</row>
    <row r="85" spans="1:17" ht="12" customHeight="1" x14ac:dyDescent="0.3">
      <c r="A85" s="5"/>
      <c r="B85" s="74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</row>
    <row r="86" spans="1:17" ht="12" customHeight="1" x14ac:dyDescent="0.3">
      <c r="A86" s="5"/>
      <c r="B86" s="74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</row>
    <row r="87" spans="1:17" ht="12" customHeight="1" x14ac:dyDescent="0.3">
      <c r="A87" s="5"/>
      <c r="B87" s="74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</row>
    <row r="88" spans="1:17" ht="12" customHeight="1" x14ac:dyDescent="0.3">
      <c r="A88" s="5"/>
      <c r="B88" s="74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</row>
    <row r="89" spans="1:17" ht="12" customHeight="1" x14ac:dyDescent="0.3">
      <c r="A89" s="5"/>
      <c r="B89" s="74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</row>
    <row r="90" spans="1:17" ht="12" customHeight="1" x14ac:dyDescent="0.3">
      <c r="A90" s="5"/>
      <c r="B90" s="74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</row>
    <row r="91" spans="1:17" ht="12" customHeight="1" x14ac:dyDescent="0.3">
      <c r="A91" s="5"/>
      <c r="B91" s="74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</row>
    <row r="92" spans="1:17" ht="12" customHeight="1" x14ac:dyDescent="0.3">
      <c r="A92" s="5"/>
      <c r="B92" s="74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</row>
    <row r="93" spans="1:17" ht="12" customHeight="1" x14ac:dyDescent="0.3">
      <c r="A93" s="5"/>
      <c r="B93" s="74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</row>
    <row r="94" spans="1:17" ht="12" customHeight="1" x14ac:dyDescent="0.3">
      <c r="A94" s="5"/>
      <c r="B94" s="74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</row>
    <row r="95" spans="1:17" ht="12" customHeight="1" x14ac:dyDescent="0.3">
      <c r="A95" s="5"/>
      <c r="B95" s="74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</row>
    <row r="96" spans="1:17" ht="12" customHeight="1" x14ac:dyDescent="0.3">
      <c r="A96" s="5"/>
      <c r="B96" s="74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</row>
    <row r="97" spans="1:17" ht="12" customHeight="1" x14ac:dyDescent="0.3">
      <c r="A97" s="5"/>
      <c r="B97" s="74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</row>
    <row r="98" spans="1:17" ht="12" customHeight="1" x14ac:dyDescent="0.3">
      <c r="A98" s="5"/>
      <c r="B98" s="74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</row>
    <row r="99" spans="1:17" ht="12" customHeight="1" x14ac:dyDescent="0.3">
      <c r="A99" s="5"/>
      <c r="B99" s="74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</row>
    <row r="100" spans="1:17" ht="12" customHeight="1" x14ac:dyDescent="0.3">
      <c r="A100" s="5"/>
      <c r="B100" s="74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</row>
  </sheetData>
  <mergeCells count="3">
    <mergeCell ref="A1:K1"/>
    <mergeCell ref="A2:K2"/>
    <mergeCell ref="A3:K3"/>
  </mergeCells>
  <printOptions horizontalCentered="1" verticalCentered="1"/>
  <pageMargins left="0.74803149606299213" right="0.39370078740157483" top="0.78740157480314965" bottom="0.39370078740157483" header="0" footer="0"/>
  <pageSetup paperSize="9" scale="80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K100"/>
  <sheetViews>
    <sheetView topLeftCell="A64" workbookViewId="0"/>
  </sheetViews>
  <sheetFormatPr defaultColWidth="14.44140625" defaultRowHeight="15" customHeight="1" x14ac:dyDescent="0.3"/>
  <cols>
    <col min="1" max="1" width="107.33203125" customWidth="1"/>
    <col min="2" max="11" width="8.6640625" customWidth="1"/>
  </cols>
  <sheetData>
    <row r="1" spans="1:1" ht="15.75" customHeight="1" x14ac:dyDescent="0.3">
      <c r="A1" s="118" t="s">
        <v>95</v>
      </c>
    </row>
    <row r="2" spans="1:1" ht="15.75" customHeight="1" x14ac:dyDescent="0.3">
      <c r="A2" s="119"/>
    </row>
    <row r="3" spans="1:1" ht="15.75" customHeight="1" x14ac:dyDescent="0.4">
      <c r="A3" s="120" t="s">
        <v>96</v>
      </c>
    </row>
    <row r="4" spans="1:1" ht="15.75" customHeight="1" x14ac:dyDescent="0.3">
      <c r="A4" s="119"/>
    </row>
    <row r="5" spans="1:1" ht="15.75" customHeight="1" x14ac:dyDescent="0.3">
      <c r="A5" s="119" t="s">
        <v>97</v>
      </c>
    </row>
    <row r="6" spans="1:1" ht="15.75" customHeight="1" x14ac:dyDescent="0.3">
      <c r="A6" s="119"/>
    </row>
    <row r="7" spans="1:1" ht="15.75" customHeight="1" x14ac:dyDescent="0.3">
      <c r="A7" s="119" t="s">
        <v>98</v>
      </c>
    </row>
    <row r="8" spans="1:1" ht="15.75" customHeight="1" x14ac:dyDescent="0.3">
      <c r="A8" s="119" t="s">
        <v>99</v>
      </c>
    </row>
    <row r="9" spans="1:1" ht="15.75" customHeight="1" x14ac:dyDescent="0.3">
      <c r="A9" s="119" t="s">
        <v>100</v>
      </c>
    </row>
    <row r="10" spans="1:1" ht="15.75" customHeight="1" x14ac:dyDescent="0.3">
      <c r="A10" s="119" t="s">
        <v>101</v>
      </c>
    </row>
    <row r="11" spans="1:1" ht="15.75" customHeight="1" x14ac:dyDescent="0.3">
      <c r="A11" s="119" t="s">
        <v>102</v>
      </c>
    </row>
    <row r="12" spans="1:1" ht="15.75" customHeight="1" x14ac:dyDescent="0.3">
      <c r="A12" s="119" t="s">
        <v>103</v>
      </c>
    </row>
    <row r="13" spans="1:1" ht="15.75" customHeight="1" x14ac:dyDescent="0.3">
      <c r="A13" s="119" t="s">
        <v>104</v>
      </c>
    </row>
    <row r="14" spans="1:1" ht="15.75" customHeight="1" x14ac:dyDescent="0.3">
      <c r="A14" s="119" t="s">
        <v>105</v>
      </c>
    </row>
    <row r="15" spans="1:1" ht="15.75" customHeight="1" x14ac:dyDescent="0.3">
      <c r="A15" s="119"/>
    </row>
    <row r="16" spans="1:1" ht="15.75" customHeight="1" x14ac:dyDescent="0.3">
      <c r="A16" s="119" t="s">
        <v>106</v>
      </c>
    </row>
    <row r="17" spans="1:11" ht="15.75" customHeight="1" x14ac:dyDescent="0.3">
      <c r="A17" s="119" t="s">
        <v>107</v>
      </c>
    </row>
    <row r="18" spans="1:11" ht="15.75" customHeight="1" x14ac:dyDescent="0.3">
      <c r="A18" s="119" t="s">
        <v>108</v>
      </c>
    </row>
    <row r="19" spans="1:11" ht="15.75" customHeight="1" x14ac:dyDescent="0.3">
      <c r="A19" s="119" t="s">
        <v>109</v>
      </c>
    </row>
    <row r="20" spans="1:11" ht="15.75" customHeight="1" x14ac:dyDescent="0.3">
      <c r="A20" s="119"/>
    </row>
    <row r="21" spans="1:11" ht="15.75" customHeight="1" x14ac:dyDescent="0.3">
      <c r="A21" s="121" t="s">
        <v>110</v>
      </c>
      <c r="B21" s="122"/>
      <c r="C21" s="122"/>
      <c r="D21" s="122"/>
      <c r="E21" s="122"/>
      <c r="F21" s="122"/>
      <c r="G21" s="122"/>
      <c r="H21" s="122"/>
      <c r="I21" s="122"/>
      <c r="J21" s="122"/>
      <c r="K21" s="122"/>
    </row>
    <row r="22" spans="1:11" ht="15.75" customHeight="1" x14ac:dyDescent="0.3">
      <c r="A22" s="121" t="s">
        <v>111</v>
      </c>
      <c r="B22" s="122"/>
      <c r="C22" s="122"/>
      <c r="D22" s="122"/>
      <c r="E22" s="122"/>
      <c r="F22" s="122"/>
      <c r="G22" s="122"/>
      <c r="H22" s="122"/>
      <c r="I22" s="122"/>
      <c r="J22" s="122"/>
      <c r="K22" s="122"/>
    </row>
    <row r="23" spans="1:11" ht="15.75" customHeight="1" x14ac:dyDescent="0.3">
      <c r="A23" s="121" t="s">
        <v>112</v>
      </c>
      <c r="B23" s="122"/>
      <c r="C23" s="122"/>
      <c r="D23" s="122"/>
      <c r="E23" s="122"/>
      <c r="F23" s="122"/>
      <c r="G23" s="122"/>
      <c r="H23" s="122"/>
      <c r="I23" s="122"/>
      <c r="J23" s="122"/>
      <c r="K23" s="122"/>
    </row>
    <row r="24" spans="1:11" ht="15.75" customHeight="1" x14ac:dyDescent="0.3">
      <c r="A24" s="121" t="s">
        <v>113</v>
      </c>
      <c r="B24" s="122"/>
      <c r="C24" s="122"/>
      <c r="D24" s="122"/>
      <c r="E24" s="122"/>
      <c r="F24" s="122"/>
      <c r="G24" s="122"/>
      <c r="H24" s="122"/>
      <c r="I24" s="122"/>
      <c r="J24" s="122"/>
      <c r="K24" s="122"/>
    </row>
    <row r="25" spans="1:11" ht="15.75" customHeight="1" x14ac:dyDescent="0.3">
      <c r="A25" s="119"/>
    </row>
    <row r="26" spans="1:11" ht="15.75" customHeight="1" x14ac:dyDescent="0.3">
      <c r="A26" s="119" t="s">
        <v>114</v>
      </c>
    </row>
    <row r="27" spans="1:11" ht="15.75" customHeight="1" x14ac:dyDescent="0.3">
      <c r="A27" s="119" t="s">
        <v>115</v>
      </c>
    </row>
    <row r="28" spans="1:11" ht="15.75" customHeight="1" x14ac:dyDescent="0.3">
      <c r="A28" s="119" t="s">
        <v>116</v>
      </c>
    </row>
    <row r="29" spans="1:11" ht="15.75" customHeight="1" x14ac:dyDescent="0.3">
      <c r="A29" s="119"/>
    </row>
    <row r="30" spans="1:11" ht="15.75" customHeight="1" x14ac:dyDescent="0.3">
      <c r="A30" s="119" t="s">
        <v>117</v>
      </c>
    </row>
    <row r="31" spans="1:11" ht="15.75" customHeight="1" x14ac:dyDescent="0.3">
      <c r="A31" s="119" t="s">
        <v>118</v>
      </c>
    </row>
    <row r="32" spans="1:11" ht="15.75" customHeight="1" x14ac:dyDescent="0.3">
      <c r="A32" s="119" t="s">
        <v>119</v>
      </c>
    </row>
    <row r="33" spans="1:1" ht="15.75" customHeight="1" x14ac:dyDescent="0.3">
      <c r="A33" s="119" t="s">
        <v>120</v>
      </c>
    </row>
    <row r="34" spans="1:1" ht="15.75" customHeight="1" x14ac:dyDescent="0.3">
      <c r="A34" s="119" t="s">
        <v>121</v>
      </c>
    </row>
    <row r="35" spans="1:1" ht="15.75" customHeight="1" x14ac:dyDescent="0.3">
      <c r="A35" s="119"/>
    </row>
    <row r="36" spans="1:1" ht="15.75" customHeight="1" x14ac:dyDescent="0.3">
      <c r="A36" s="119" t="s">
        <v>122</v>
      </c>
    </row>
    <row r="37" spans="1:1" ht="15.75" customHeight="1" x14ac:dyDescent="0.3">
      <c r="A37" s="119" t="s">
        <v>123</v>
      </c>
    </row>
    <row r="38" spans="1:1" ht="15.75" customHeight="1" x14ac:dyDescent="0.3">
      <c r="A38" s="119" t="s">
        <v>124</v>
      </c>
    </row>
    <row r="39" spans="1:1" ht="15.75" customHeight="1" x14ac:dyDescent="0.3">
      <c r="A39" s="119" t="s">
        <v>125</v>
      </c>
    </row>
    <row r="40" spans="1:1" ht="15.75" customHeight="1" x14ac:dyDescent="0.3">
      <c r="A40" s="119"/>
    </row>
    <row r="41" spans="1:1" ht="15.75" customHeight="1" x14ac:dyDescent="0.3">
      <c r="A41" s="119" t="s">
        <v>126</v>
      </c>
    </row>
    <row r="42" spans="1:1" ht="15.75" customHeight="1" x14ac:dyDescent="0.3">
      <c r="A42" s="119"/>
    </row>
    <row r="43" spans="1:1" ht="15.75" customHeight="1" x14ac:dyDescent="0.3">
      <c r="A43" s="119" t="s">
        <v>127</v>
      </c>
    </row>
    <row r="44" spans="1:1" ht="15.75" customHeight="1" x14ac:dyDescent="0.3">
      <c r="A44" s="119" t="s">
        <v>128</v>
      </c>
    </row>
    <row r="45" spans="1:1" ht="15.75" customHeight="1" x14ac:dyDescent="0.3">
      <c r="A45" s="119" t="s">
        <v>129</v>
      </c>
    </row>
    <row r="46" spans="1:1" ht="15.75" customHeight="1" x14ac:dyDescent="0.3">
      <c r="A46" s="119"/>
    </row>
    <row r="47" spans="1:1" ht="15.75" customHeight="1" x14ac:dyDescent="0.3">
      <c r="A47" s="119" t="s">
        <v>130</v>
      </c>
    </row>
    <row r="48" spans="1:1" ht="15.75" customHeight="1" x14ac:dyDescent="0.3">
      <c r="A48" s="119"/>
    </row>
    <row r="49" spans="1:11" ht="15.75" customHeight="1" x14ac:dyDescent="0.3">
      <c r="A49" s="119" t="s">
        <v>131</v>
      </c>
    </row>
    <row r="50" spans="1:11" ht="15.75" customHeight="1" x14ac:dyDescent="0.3">
      <c r="A50" s="119" t="s">
        <v>132</v>
      </c>
    </row>
    <row r="51" spans="1:11" ht="15.75" customHeight="1" x14ac:dyDescent="0.3">
      <c r="A51" s="119" t="s">
        <v>133</v>
      </c>
    </row>
    <row r="52" spans="1:11" ht="15.75" customHeight="1" x14ac:dyDescent="0.3">
      <c r="A52" s="119" t="s">
        <v>134</v>
      </c>
    </row>
    <row r="53" spans="1:11" ht="15.75" customHeight="1" x14ac:dyDescent="0.3">
      <c r="A53" s="119" t="s">
        <v>135</v>
      </c>
    </row>
    <row r="54" spans="1:11" ht="15.75" customHeight="1" x14ac:dyDescent="0.3">
      <c r="A54" s="119" t="s">
        <v>136</v>
      </c>
    </row>
    <row r="55" spans="1:11" ht="15.75" customHeight="1" x14ac:dyDescent="0.3">
      <c r="A55" s="119" t="s">
        <v>137</v>
      </c>
    </row>
    <row r="56" spans="1:11" ht="15.75" customHeight="1" x14ac:dyDescent="0.3">
      <c r="A56" s="119" t="s">
        <v>138</v>
      </c>
    </row>
    <row r="57" spans="1:11" ht="15.75" customHeight="1" x14ac:dyDescent="0.3">
      <c r="A57" s="119"/>
    </row>
    <row r="58" spans="1:11" ht="15.75" customHeight="1" x14ac:dyDescent="0.3">
      <c r="A58" s="121" t="s">
        <v>110</v>
      </c>
      <c r="B58" s="122"/>
      <c r="C58" s="122"/>
      <c r="D58" s="122"/>
      <c r="E58" s="122"/>
      <c r="F58" s="122"/>
      <c r="G58" s="122"/>
      <c r="H58" s="122"/>
      <c r="I58" s="122"/>
      <c r="J58" s="122"/>
      <c r="K58" s="122"/>
    </row>
    <row r="59" spans="1:11" ht="15.75" customHeight="1" x14ac:dyDescent="0.3">
      <c r="A59" s="121" t="s">
        <v>111</v>
      </c>
      <c r="B59" s="122"/>
      <c r="C59" s="122"/>
      <c r="D59" s="122"/>
      <c r="E59" s="122"/>
      <c r="F59" s="122"/>
      <c r="G59" s="122"/>
      <c r="H59" s="122"/>
      <c r="I59" s="122"/>
      <c r="J59" s="122"/>
      <c r="K59" s="122"/>
    </row>
    <row r="60" spans="1:11" ht="15.75" customHeight="1" x14ac:dyDescent="0.3">
      <c r="A60" s="121" t="s">
        <v>112</v>
      </c>
      <c r="B60" s="122"/>
      <c r="C60" s="122"/>
      <c r="D60" s="122"/>
      <c r="E60" s="122"/>
      <c r="F60" s="122"/>
      <c r="G60" s="122"/>
      <c r="H60" s="122"/>
      <c r="I60" s="122"/>
      <c r="J60" s="122"/>
      <c r="K60" s="122"/>
    </row>
    <row r="61" spans="1:11" ht="15.75" customHeight="1" x14ac:dyDescent="0.3">
      <c r="A61" s="121" t="s">
        <v>113</v>
      </c>
      <c r="B61" s="122"/>
      <c r="C61" s="122"/>
      <c r="D61" s="122"/>
      <c r="E61" s="122"/>
      <c r="F61" s="122"/>
      <c r="G61" s="122"/>
      <c r="H61" s="122"/>
      <c r="I61" s="122"/>
      <c r="J61" s="122"/>
      <c r="K61" s="122"/>
    </row>
    <row r="62" spans="1:11" ht="15.75" customHeight="1" x14ac:dyDescent="0.3">
      <c r="A62" s="121"/>
      <c r="B62" s="122"/>
      <c r="C62" s="122"/>
      <c r="D62" s="122"/>
      <c r="E62" s="122"/>
      <c r="F62" s="122"/>
      <c r="G62" s="122"/>
      <c r="H62" s="122"/>
      <c r="I62" s="122"/>
      <c r="J62" s="122"/>
      <c r="K62" s="122"/>
    </row>
    <row r="63" spans="1:11" ht="15.75" customHeight="1" x14ac:dyDescent="0.3">
      <c r="A63" s="119" t="s">
        <v>114</v>
      </c>
    </row>
    <row r="64" spans="1:11" ht="15.75" customHeight="1" x14ac:dyDescent="0.3">
      <c r="A64" s="119" t="s">
        <v>115</v>
      </c>
    </row>
    <row r="65" spans="1:1" ht="15.75" customHeight="1" x14ac:dyDescent="0.3">
      <c r="A65" s="119" t="s">
        <v>116</v>
      </c>
    </row>
    <row r="66" spans="1:1" ht="15.75" customHeight="1" x14ac:dyDescent="0.3">
      <c r="A66" s="119"/>
    </row>
    <row r="67" spans="1:1" ht="15.75" customHeight="1" x14ac:dyDescent="0.3">
      <c r="A67" s="119" t="s">
        <v>117</v>
      </c>
    </row>
    <row r="68" spans="1:1" ht="15.75" customHeight="1" x14ac:dyDescent="0.3">
      <c r="A68" s="119" t="s">
        <v>118</v>
      </c>
    </row>
    <row r="69" spans="1:1" ht="15.75" customHeight="1" x14ac:dyDescent="0.3">
      <c r="A69" s="119" t="s">
        <v>119</v>
      </c>
    </row>
    <row r="70" spans="1:1" ht="15.75" customHeight="1" x14ac:dyDescent="0.3">
      <c r="A70" s="119" t="s">
        <v>120</v>
      </c>
    </row>
    <row r="71" spans="1:1" ht="15.75" customHeight="1" x14ac:dyDescent="0.3">
      <c r="A71" s="119" t="s">
        <v>121</v>
      </c>
    </row>
    <row r="72" spans="1:1" ht="15.75" customHeight="1" x14ac:dyDescent="0.3">
      <c r="A72" s="119"/>
    </row>
    <row r="73" spans="1:1" ht="15.75" customHeight="1" x14ac:dyDescent="0.3">
      <c r="A73" s="119" t="s">
        <v>122</v>
      </c>
    </row>
    <row r="74" spans="1:1" ht="15.75" customHeight="1" x14ac:dyDescent="0.3">
      <c r="A74" s="119" t="s">
        <v>123</v>
      </c>
    </row>
    <row r="75" spans="1:1" ht="15.75" customHeight="1" x14ac:dyDescent="0.3">
      <c r="A75" s="119" t="s">
        <v>124</v>
      </c>
    </row>
    <row r="76" spans="1:1" ht="15.75" customHeight="1" x14ac:dyDescent="0.3">
      <c r="A76" s="119" t="s">
        <v>125</v>
      </c>
    </row>
    <row r="77" spans="1:1" ht="15.75" customHeight="1" x14ac:dyDescent="0.3">
      <c r="A77" s="119"/>
    </row>
    <row r="78" spans="1:1" ht="15.75" customHeight="1" x14ac:dyDescent="0.3">
      <c r="A78" s="119" t="s">
        <v>126</v>
      </c>
    </row>
    <row r="79" spans="1:1" ht="15.75" customHeight="1" x14ac:dyDescent="0.3">
      <c r="A79" s="119"/>
    </row>
    <row r="80" spans="1:1" ht="15.75" customHeight="1" x14ac:dyDescent="0.3">
      <c r="A80" s="119" t="s">
        <v>127</v>
      </c>
    </row>
    <row r="81" spans="1:1" ht="15.75" customHeight="1" x14ac:dyDescent="0.3">
      <c r="A81" s="119" t="s">
        <v>128</v>
      </c>
    </row>
    <row r="82" spans="1:1" ht="15.75" customHeight="1" x14ac:dyDescent="0.3">
      <c r="A82" s="119" t="s">
        <v>129</v>
      </c>
    </row>
    <row r="83" spans="1:1" ht="15.75" customHeight="1" x14ac:dyDescent="0.3">
      <c r="A83" s="119"/>
    </row>
    <row r="84" spans="1:1" ht="15.75" customHeight="1" x14ac:dyDescent="0.3">
      <c r="A84" s="119" t="s">
        <v>139</v>
      </c>
    </row>
    <row r="85" spans="1:1" ht="15.75" customHeight="1" x14ac:dyDescent="0.3">
      <c r="A85" s="119" t="s">
        <v>140</v>
      </c>
    </row>
    <row r="86" spans="1:1" ht="15.75" customHeight="1" x14ac:dyDescent="0.3">
      <c r="A86" s="119" t="s">
        <v>141</v>
      </c>
    </row>
    <row r="87" spans="1:1" ht="15.75" customHeight="1" x14ac:dyDescent="0.3">
      <c r="A87" s="119" t="s">
        <v>142</v>
      </c>
    </row>
    <row r="88" spans="1:1" ht="15.75" customHeight="1" x14ac:dyDescent="0.3">
      <c r="A88" s="119" t="s">
        <v>143</v>
      </c>
    </row>
    <row r="89" spans="1:1" ht="15.75" customHeight="1" x14ac:dyDescent="0.3">
      <c r="A89" s="119" t="s">
        <v>144</v>
      </c>
    </row>
    <row r="90" spans="1:1" ht="15.75" customHeight="1" x14ac:dyDescent="0.3">
      <c r="A90" s="119" t="s">
        <v>145</v>
      </c>
    </row>
    <row r="91" spans="1:1" ht="15.75" customHeight="1" x14ac:dyDescent="0.3">
      <c r="A91" s="119"/>
    </row>
    <row r="92" spans="1:1" ht="15.75" customHeight="1" x14ac:dyDescent="0.3">
      <c r="A92" s="119" t="s">
        <v>146</v>
      </c>
    </row>
    <row r="93" spans="1:1" ht="15.75" customHeight="1" x14ac:dyDescent="0.3">
      <c r="A93" s="119" t="s">
        <v>147</v>
      </c>
    </row>
    <row r="94" spans="1:1" ht="15.75" customHeight="1" x14ac:dyDescent="0.3">
      <c r="A94" s="119" t="s">
        <v>148</v>
      </c>
    </row>
    <row r="95" spans="1:1" ht="15.75" customHeight="1" x14ac:dyDescent="0.3">
      <c r="A95" s="119" t="s">
        <v>149</v>
      </c>
    </row>
    <row r="96" spans="1:1" ht="15.75" customHeight="1" x14ac:dyDescent="0.3">
      <c r="A96" s="119" t="s">
        <v>150</v>
      </c>
    </row>
    <row r="97" spans="1:1" ht="15.75" customHeight="1" x14ac:dyDescent="0.3">
      <c r="A97" s="119" t="s">
        <v>151</v>
      </c>
    </row>
    <row r="98" spans="1:1" ht="15.75" customHeight="1" x14ac:dyDescent="0.3">
      <c r="A98" s="119" t="s">
        <v>152</v>
      </c>
    </row>
    <row r="99" spans="1:1" ht="15.75" customHeight="1" x14ac:dyDescent="0.3">
      <c r="A99" s="119"/>
    </row>
    <row r="100" spans="1:1" ht="15.75" customHeight="1" x14ac:dyDescent="0.3">
      <c r="A100" s="119"/>
    </row>
  </sheetData>
  <pageMargins left="0.51181102362204722" right="0.51181102362204722" top="0.59055118110236227" bottom="0.59055118110236227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100"/>
  <sheetViews>
    <sheetView workbookViewId="0"/>
  </sheetViews>
  <sheetFormatPr defaultColWidth="14.44140625" defaultRowHeight="15" customHeight="1" x14ac:dyDescent="0.3"/>
  <cols>
    <col min="1" max="1" width="107.33203125" customWidth="1"/>
    <col min="2" max="11" width="8.6640625" customWidth="1"/>
  </cols>
  <sheetData>
    <row r="1" spans="1:1" ht="15.75" customHeight="1" x14ac:dyDescent="0.3">
      <c r="A1" s="123" t="s">
        <v>95</v>
      </c>
    </row>
    <row r="2" spans="1:1" ht="15.75" customHeight="1" x14ac:dyDescent="0.3">
      <c r="A2" s="124"/>
    </row>
    <row r="3" spans="1:1" ht="15.75" customHeight="1" x14ac:dyDescent="0.3">
      <c r="A3" s="125" t="s">
        <v>153</v>
      </c>
    </row>
    <row r="4" spans="1:1" ht="15.75" customHeight="1" x14ac:dyDescent="0.3">
      <c r="A4" s="124"/>
    </row>
    <row r="5" spans="1:1" ht="15.75" customHeight="1" x14ac:dyDescent="0.3">
      <c r="A5" s="124" t="s">
        <v>154</v>
      </c>
    </row>
    <row r="6" spans="1:1" ht="15.75" customHeight="1" x14ac:dyDescent="0.3">
      <c r="A6" s="124"/>
    </row>
    <row r="7" spans="1:1" ht="15.75" customHeight="1" x14ac:dyDescent="0.3">
      <c r="A7" s="124" t="s">
        <v>155</v>
      </c>
    </row>
    <row r="8" spans="1:1" ht="15.75" customHeight="1" x14ac:dyDescent="0.3">
      <c r="A8" s="124" t="s">
        <v>156</v>
      </c>
    </row>
    <row r="9" spans="1:1" ht="15.75" customHeight="1" x14ac:dyDescent="0.3">
      <c r="A9" s="124"/>
    </row>
    <row r="10" spans="1:1" ht="15.75" customHeight="1" x14ac:dyDescent="0.3">
      <c r="A10" s="124" t="s">
        <v>157</v>
      </c>
    </row>
    <row r="11" spans="1:1" ht="15.75" customHeight="1" x14ac:dyDescent="0.3">
      <c r="A11" s="124"/>
    </row>
    <row r="12" spans="1:1" ht="15.75" customHeight="1" x14ac:dyDescent="0.3">
      <c r="A12" s="124" t="s">
        <v>158</v>
      </c>
    </row>
    <row r="13" spans="1:1" ht="15.75" customHeight="1" x14ac:dyDescent="0.3">
      <c r="A13" s="124" t="s">
        <v>159</v>
      </c>
    </row>
    <row r="14" spans="1:1" ht="15.75" customHeight="1" x14ac:dyDescent="0.3">
      <c r="A14" s="124"/>
    </row>
    <row r="15" spans="1:1" ht="15.75" customHeight="1" x14ac:dyDescent="0.3">
      <c r="A15" s="124" t="s">
        <v>160</v>
      </c>
    </row>
    <row r="16" spans="1:1" ht="15.75" customHeight="1" x14ac:dyDescent="0.3">
      <c r="A16" s="124"/>
    </row>
    <row r="17" spans="1:1" ht="15.75" customHeight="1" x14ac:dyDescent="0.3">
      <c r="A17" s="124" t="s">
        <v>161</v>
      </c>
    </row>
    <row r="18" spans="1:1" ht="15.75" customHeight="1" x14ac:dyDescent="0.3">
      <c r="A18" s="124"/>
    </row>
    <row r="19" spans="1:1" ht="15.75" customHeight="1" x14ac:dyDescent="0.3">
      <c r="A19" s="124" t="s">
        <v>162</v>
      </c>
    </row>
    <row r="20" spans="1:1" ht="15.75" customHeight="1" x14ac:dyDescent="0.3">
      <c r="A20" s="124"/>
    </row>
    <row r="21" spans="1:1" ht="15.75" customHeight="1" x14ac:dyDescent="0.3">
      <c r="A21" s="124" t="s">
        <v>163</v>
      </c>
    </row>
    <row r="22" spans="1:1" ht="15.75" customHeight="1" x14ac:dyDescent="0.3">
      <c r="A22" s="124"/>
    </row>
    <row r="23" spans="1:1" ht="15.75" customHeight="1" x14ac:dyDescent="0.3">
      <c r="A23" s="124" t="s">
        <v>164</v>
      </c>
    </row>
    <row r="24" spans="1:1" ht="15.75" customHeight="1" x14ac:dyDescent="0.3">
      <c r="A24" s="125" t="s">
        <v>165</v>
      </c>
    </row>
    <row r="25" spans="1:1" ht="15.75" customHeight="1" x14ac:dyDescent="0.3">
      <c r="A25" s="124"/>
    </row>
    <row r="26" spans="1:1" ht="15.75" customHeight="1" x14ac:dyDescent="0.3">
      <c r="A26" s="124" t="s">
        <v>166</v>
      </c>
    </row>
    <row r="27" spans="1:1" ht="15.75" customHeight="1" x14ac:dyDescent="0.3">
      <c r="A27" s="124" t="s">
        <v>167</v>
      </c>
    </row>
    <row r="28" spans="1:1" ht="15.75" customHeight="1" x14ac:dyDescent="0.3">
      <c r="A28" s="124"/>
    </row>
    <row r="29" spans="1:1" ht="15.75" customHeight="1" x14ac:dyDescent="0.3">
      <c r="A29" s="125" t="s">
        <v>168</v>
      </c>
    </row>
    <row r="30" spans="1:1" ht="15.75" customHeight="1" x14ac:dyDescent="0.3">
      <c r="A30" s="124"/>
    </row>
    <row r="31" spans="1:1" ht="15.75" customHeight="1" x14ac:dyDescent="0.3">
      <c r="A31" s="124" t="s">
        <v>169</v>
      </c>
    </row>
    <row r="32" spans="1:1" ht="15.75" customHeight="1" x14ac:dyDescent="0.3">
      <c r="A32" s="124"/>
    </row>
    <row r="33" spans="1:1" ht="15.75" customHeight="1" x14ac:dyDescent="0.3">
      <c r="A33" s="124" t="s">
        <v>170</v>
      </c>
    </row>
    <row r="34" spans="1:1" ht="15.75" customHeight="1" x14ac:dyDescent="0.3">
      <c r="A34" s="124"/>
    </row>
    <row r="35" spans="1:1" ht="15.75" customHeight="1" x14ac:dyDescent="0.3">
      <c r="A35" s="124" t="s">
        <v>171</v>
      </c>
    </row>
    <row r="36" spans="1:1" ht="15.75" customHeight="1" x14ac:dyDescent="0.3">
      <c r="A36" s="124"/>
    </row>
    <row r="37" spans="1:1" ht="15.75" customHeight="1" x14ac:dyDescent="0.3">
      <c r="A37" s="124" t="s">
        <v>172</v>
      </c>
    </row>
    <row r="38" spans="1:1" ht="15.75" customHeight="1" x14ac:dyDescent="0.3">
      <c r="A38" s="124"/>
    </row>
    <row r="39" spans="1:1" ht="15.75" customHeight="1" x14ac:dyDescent="0.3">
      <c r="A39" s="125" t="s">
        <v>173</v>
      </c>
    </row>
    <row r="40" spans="1:1" ht="15.75" customHeight="1" x14ac:dyDescent="0.3">
      <c r="A40" s="124"/>
    </row>
    <row r="41" spans="1:1" ht="15.75" customHeight="1" x14ac:dyDescent="0.3">
      <c r="A41" s="124" t="s">
        <v>174</v>
      </c>
    </row>
    <row r="42" spans="1:1" ht="15.75" customHeight="1" x14ac:dyDescent="0.3">
      <c r="A42" s="124"/>
    </row>
    <row r="43" spans="1:1" ht="15.75" customHeight="1" x14ac:dyDescent="0.3">
      <c r="A43" s="125" t="s">
        <v>175</v>
      </c>
    </row>
    <row r="44" spans="1:1" ht="15.75" customHeight="1" x14ac:dyDescent="0.3">
      <c r="A44" s="124"/>
    </row>
    <row r="45" spans="1:1" ht="15.75" customHeight="1" x14ac:dyDescent="0.3">
      <c r="A45" s="124" t="s">
        <v>176</v>
      </c>
    </row>
    <row r="46" spans="1:1" ht="15.75" customHeight="1" x14ac:dyDescent="0.3">
      <c r="A46" s="124"/>
    </row>
    <row r="47" spans="1:1" ht="15.75" customHeight="1" x14ac:dyDescent="0.3">
      <c r="A47" s="124" t="s">
        <v>177</v>
      </c>
    </row>
    <row r="48" spans="1:1" ht="15.75" customHeight="1" x14ac:dyDescent="0.3">
      <c r="A48" s="124"/>
    </row>
    <row r="49" spans="1:1" ht="15.75" customHeight="1" x14ac:dyDescent="0.3">
      <c r="A49" s="124" t="s">
        <v>178</v>
      </c>
    </row>
    <row r="50" spans="1:1" ht="15.75" customHeight="1" x14ac:dyDescent="0.3">
      <c r="A50" s="124"/>
    </row>
    <row r="51" spans="1:1" ht="15.75" customHeight="1" x14ac:dyDescent="0.3">
      <c r="A51" s="124" t="s">
        <v>179</v>
      </c>
    </row>
    <row r="52" spans="1:1" ht="15.75" customHeight="1" x14ac:dyDescent="0.3">
      <c r="A52" s="124"/>
    </row>
    <row r="53" spans="1:1" ht="15.75" customHeight="1" x14ac:dyDescent="0.3">
      <c r="A53" s="125" t="s">
        <v>180</v>
      </c>
    </row>
    <row r="54" spans="1:1" ht="15.75" customHeight="1" x14ac:dyDescent="0.3">
      <c r="A54" s="124"/>
    </row>
    <row r="55" spans="1:1" ht="15.75" customHeight="1" x14ac:dyDescent="0.3">
      <c r="A55" s="124" t="s">
        <v>181</v>
      </c>
    </row>
    <row r="56" spans="1:1" ht="15.75" customHeight="1" x14ac:dyDescent="0.3">
      <c r="A56" s="124"/>
    </row>
    <row r="57" spans="1:1" ht="15.75" customHeight="1" x14ac:dyDescent="0.3">
      <c r="A57" s="124"/>
    </row>
    <row r="58" spans="1:1" ht="15.75" customHeight="1" x14ac:dyDescent="0.3">
      <c r="A58" s="126" t="s">
        <v>182</v>
      </c>
    </row>
    <row r="59" spans="1:1" ht="15.75" customHeight="1" x14ac:dyDescent="0.3">
      <c r="A59" s="124"/>
    </row>
    <row r="60" spans="1:1" ht="15.75" customHeight="1" x14ac:dyDescent="0.3">
      <c r="A60" s="124"/>
    </row>
    <row r="61" spans="1:1" ht="15.75" customHeight="1" x14ac:dyDescent="0.3">
      <c r="A61" s="124"/>
    </row>
    <row r="62" spans="1:1" ht="15.75" customHeight="1" x14ac:dyDescent="0.3">
      <c r="A62" s="124"/>
    </row>
    <row r="63" spans="1:1" ht="15.75" customHeight="1" x14ac:dyDescent="0.3">
      <c r="A63" s="124"/>
    </row>
    <row r="64" spans="1:1" ht="15.75" customHeight="1" x14ac:dyDescent="0.3">
      <c r="A64" s="124"/>
    </row>
    <row r="65" spans="1:1" ht="15.75" customHeight="1" x14ac:dyDescent="0.3">
      <c r="A65" s="124"/>
    </row>
    <row r="66" spans="1:1" ht="15.75" customHeight="1" x14ac:dyDescent="0.3">
      <c r="A66" s="124"/>
    </row>
    <row r="67" spans="1:1" ht="15.75" customHeight="1" x14ac:dyDescent="0.3">
      <c r="A67" s="124"/>
    </row>
    <row r="68" spans="1:1" ht="15.75" customHeight="1" x14ac:dyDescent="0.3">
      <c r="A68" s="124"/>
    </row>
    <row r="69" spans="1:1" ht="15.75" customHeight="1" x14ac:dyDescent="0.3">
      <c r="A69" s="124"/>
    </row>
    <row r="70" spans="1:1" ht="15.75" customHeight="1" x14ac:dyDescent="0.3">
      <c r="A70" s="124"/>
    </row>
    <row r="71" spans="1:1" ht="15.75" customHeight="1" x14ac:dyDescent="0.3">
      <c r="A71" s="124"/>
    </row>
    <row r="72" spans="1:1" ht="15.75" customHeight="1" x14ac:dyDescent="0.3">
      <c r="A72" s="124"/>
    </row>
    <row r="73" spans="1:1" ht="15.75" customHeight="1" x14ac:dyDescent="0.3">
      <c r="A73" s="124"/>
    </row>
    <row r="74" spans="1:1" ht="15.75" customHeight="1" x14ac:dyDescent="0.3">
      <c r="A74" s="124"/>
    </row>
    <row r="75" spans="1:1" ht="15.75" customHeight="1" x14ac:dyDescent="0.3">
      <c r="A75" s="124"/>
    </row>
    <row r="76" spans="1:1" ht="15.75" customHeight="1" x14ac:dyDescent="0.3">
      <c r="A76" s="124"/>
    </row>
    <row r="77" spans="1:1" ht="15.75" customHeight="1" x14ac:dyDescent="0.3">
      <c r="A77" s="124"/>
    </row>
    <row r="78" spans="1:1" ht="15.75" customHeight="1" x14ac:dyDescent="0.3">
      <c r="A78" s="124"/>
    </row>
    <row r="79" spans="1:1" ht="15.75" customHeight="1" x14ac:dyDescent="0.3">
      <c r="A79" s="124"/>
    </row>
    <row r="80" spans="1:1" ht="15.75" customHeight="1" x14ac:dyDescent="0.3">
      <c r="A80" s="124"/>
    </row>
    <row r="81" spans="1:1" ht="15.75" customHeight="1" x14ac:dyDescent="0.3">
      <c r="A81" s="124"/>
    </row>
    <row r="82" spans="1:1" ht="15.75" customHeight="1" x14ac:dyDescent="0.3">
      <c r="A82" s="124"/>
    </row>
    <row r="83" spans="1:1" ht="15.75" customHeight="1" x14ac:dyDescent="0.3">
      <c r="A83" s="124"/>
    </row>
    <row r="84" spans="1:1" ht="15.75" customHeight="1" x14ac:dyDescent="0.3">
      <c r="A84" s="124"/>
    </row>
    <row r="85" spans="1:1" ht="15.75" customHeight="1" x14ac:dyDescent="0.3">
      <c r="A85" s="124"/>
    </row>
    <row r="86" spans="1:1" ht="15.75" customHeight="1" x14ac:dyDescent="0.3">
      <c r="A86" s="124"/>
    </row>
    <row r="87" spans="1:1" ht="15.75" customHeight="1" x14ac:dyDescent="0.3">
      <c r="A87" s="124"/>
    </row>
    <row r="88" spans="1:1" ht="15.75" customHeight="1" x14ac:dyDescent="0.3">
      <c r="A88" s="124"/>
    </row>
    <row r="89" spans="1:1" ht="15.75" customHeight="1" x14ac:dyDescent="0.3">
      <c r="A89" s="124"/>
    </row>
    <row r="90" spans="1:1" ht="15.75" customHeight="1" x14ac:dyDescent="0.3">
      <c r="A90" s="124"/>
    </row>
    <row r="91" spans="1:1" ht="15.75" customHeight="1" x14ac:dyDescent="0.3">
      <c r="A91" s="124"/>
    </row>
    <row r="92" spans="1:1" ht="15.75" customHeight="1" x14ac:dyDescent="0.3">
      <c r="A92" s="124"/>
    </row>
    <row r="93" spans="1:1" ht="15.75" customHeight="1" x14ac:dyDescent="0.3">
      <c r="A93" s="124"/>
    </row>
    <row r="94" spans="1:1" ht="15.75" customHeight="1" x14ac:dyDescent="0.3">
      <c r="A94" s="124"/>
    </row>
    <row r="95" spans="1:1" ht="15.75" customHeight="1" x14ac:dyDescent="0.3">
      <c r="A95" s="124"/>
    </row>
    <row r="96" spans="1:1" ht="15.75" customHeight="1" x14ac:dyDescent="0.3">
      <c r="A96" s="124"/>
    </row>
    <row r="97" spans="1:1" ht="15.75" customHeight="1" x14ac:dyDescent="0.3">
      <c r="A97" s="124"/>
    </row>
    <row r="98" spans="1:1" ht="15.75" customHeight="1" x14ac:dyDescent="0.3">
      <c r="A98" s="124"/>
    </row>
    <row r="99" spans="1:1" ht="15.75" customHeight="1" x14ac:dyDescent="0.3">
      <c r="A99" s="124"/>
    </row>
    <row r="100" spans="1:1" ht="15.75" customHeight="1" x14ac:dyDescent="0.3">
      <c r="A100" s="124"/>
    </row>
  </sheetData>
  <pageMargins left="0.51181102362204722" right="0.51181102362204722" top="0.59055118110236227" bottom="0.59055118110236227" header="0" footer="0"/>
  <pageSetup paperSize="9" orientation="portrait"/>
  <rowBreaks count="1" manualBreakCount="1">
    <brk id="28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L100"/>
  <sheetViews>
    <sheetView topLeftCell="A15" workbookViewId="0">
      <selection activeCell="A5" sqref="A5:C41"/>
    </sheetView>
  </sheetViews>
  <sheetFormatPr defaultColWidth="14.44140625" defaultRowHeight="15" customHeight="1" x14ac:dyDescent="0.3"/>
  <cols>
    <col min="1" max="1" width="5.6640625" customWidth="1"/>
    <col min="2" max="2" width="13.109375" customWidth="1"/>
    <col min="3" max="3" width="17.6640625" customWidth="1"/>
    <col min="4" max="12" width="8.6640625" customWidth="1"/>
  </cols>
  <sheetData>
    <row r="1" spans="1:12" ht="21" x14ac:dyDescent="0.4">
      <c r="A1" s="191" t="s">
        <v>183</v>
      </c>
      <c r="B1" s="157"/>
      <c r="C1" s="157"/>
      <c r="D1" s="157"/>
      <c r="E1" s="157"/>
      <c r="F1" s="157"/>
      <c r="G1" s="157"/>
      <c r="H1" s="157"/>
      <c r="I1" s="157"/>
      <c r="J1" s="157"/>
      <c r="K1" s="157"/>
      <c r="L1" s="158"/>
    </row>
    <row r="2" spans="1:12" ht="21" x14ac:dyDescent="0.4">
      <c r="A2" s="191" t="s">
        <v>184</v>
      </c>
      <c r="B2" s="157"/>
      <c r="C2" s="157"/>
      <c r="D2" s="157"/>
      <c r="E2" s="157"/>
      <c r="F2" s="157"/>
      <c r="G2" s="157"/>
      <c r="H2" s="157"/>
      <c r="I2" s="157"/>
      <c r="J2" s="157"/>
      <c r="K2" s="157"/>
      <c r="L2" s="158"/>
    </row>
    <row r="3" spans="1:12" ht="14.4" x14ac:dyDescent="0.3">
      <c r="A3" s="127"/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127"/>
    </row>
    <row r="4" spans="1:12" ht="14.4" x14ac:dyDescent="0.3">
      <c r="A4" s="128" t="s">
        <v>185</v>
      </c>
      <c r="B4" s="128" t="s">
        <v>186</v>
      </c>
      <c r="C4" s="129" t="s">
        <v>187</v>
      </c>
      <c r="D4" s="128" t="s">
        <v>68</v>
      </c>
      <c r="E4" s="128" t="s">
        <v>65</v>
      </c>
      <c r="F4" s="128" t="s">
        <v>1</v>
      </c>
      <c r="G4" s="128" t="s">
        <v>2</v>
      </c>
      <c r="H4" s="128" t="s">
        <v>3</v>
      </c>
      <c r="I4" s="128" t="s">
        <v>4</v>
      </c>
      <c r="J4" s="128" t="s">
        <v>5</v>
      </c>
      <c r="K4" s="128" t="s">
        <v>67</v>
      </c>
      <c r="L4" s="128" t="s">
        <v>188</v>
      </c>
    </row>
    <row r="5" spans="1:12" ht="14.4" x14ac:dyDescent="0.3">
      <c r="A5" s="130">
        <v>1</v>
      </c>
      <c r="B5" s="131" t="s">
        <v>41</v>
      </c>
      <c r="C5" s="132" t="s">
        <v>189</v>
      </c>
      <c r="D5" s="133">
        <f t="shared" ref="D5:D41" si="0">F5*3+G5</f>
        <v>27</v>
      </c>
      <c r="E5" s="133">
        <f t="shared" ref="E5:E41" si="1">F5+G5+H5</f>
        <v>10</v>
      </c>
      <c r="F5" s="133">
        <v>9</v>
      </c>
      <c r="G5" s="133">
        <v>0</v>
      </c>
      <c r="H5" s="133">
        <v>1</v>
      </c>
      <c r="I5" s="133">
        <v>21</v>
      </c>
      <c r="J5" s="133">
        <v>8</v>
      </c>
      <c r="K5" s="133">
        <f t="shared" ref="K5:K41" si="2">I5-J5</f>
        <v>13</v>
      </c>
      <c r="L5" s="134">
        <f t="shared" ref="L5:L41" si="3">D5/(E5*3)</f>
        <v>0.9</v>
      </c>
    </row>
    <row r="6" spans="1:12" ht="14.4" x14ac:dyDescent="0.3">
      <c r="A6" s="130">
        <f t="shared" ref="A6:A41" si="4">A5+1</f>
        <v>2</v>
      </c>
      <c r="B6" s="131" t="s">
        <v>24</v>
      </c>
      <c r="C6" s="132" t="s">
        <v>189</v>
      </c>
      <c r="D6" s="133">
        <f t="shared" si="0"/>
        <v>23</v>
      </c>
      <c r="E6" s="133">
        <f t="shared" si="1"/>
        <v>10</v>
      </c>
      <c r="F6" s="133">
        <v>7</v>
      </c>
      <c r="G6" s="133">
        <v>2</v>
      </c>
      <c r="H6" s="133">
        <v>1</v>
      </c>
      <c r="I6" s="133">
        <v>22</v>
      </c>
      <c r="J6" s="133">
        <v>8</v>
      </c>
      <c r="K6" s="133">
        <f t="shared" si="2"/>
        <v>14</v>
      </c>
      <c r="L6" s="134">
        <f t="shared" si="3"/>
        <v>0.76666666666666672</v>
      </c>
    </row>
    <row r="7" spans="1:12" ht="14.4" x14ac:dyDescent="0.3">
      <c r="A7" s="130">
        <f t="shared" si="4"/>
        <v>3</v>
      </c>
      <c r="B7" s="131" t="s">
        <v>37</v>
      </c>
      <c r="C7" s="132" t="s">
        <v>190</v>
      </c>
      <c r="D7" s="133">
        <f t="shared" si="0"/>
        <v>21</v>
      </c>
      <c r="E7" s="133">
        <f t="shared" si="1"/>
        <v>9</v>
      </c>
      <c r="F7" s="133">
        <v>6</v>
      </c>
      <c r="G7" s="133">
        <v>3</v>
      </c>
      <c r="H7" s="133">
        <v>0</v>
      </c>
      <c r="I7" s="133">
        <v>20</v>
      </c>
      <c r="J7" s="133">
        <v>9</v>
      </c>
      <c r="K7" s="133">
        <f t="shared" si="2"/>
        <v>11</v>
      </c>
      <c r="L7" s="134">
        <f t="shared" si="3"/>
        <v>0.77777777777777779</v>
      </c>
    </row>
    <row r="8" spans="1:12" ht="14.4" x14ac:dyDescent="0.3">
      <c r="A8" s="130">
        <f t="shared" si="4"/>
        <v>4</v>
      </c>
      <c r="B8" s="131" t="s">
        <v>13</v>
      </c>
      <c r="C8" s="132" t="s">
        <v>191</v>
      </c>
      <c r="D8" s="133">
        <f t="shared" si="0"/>
        <v>23</v>
      </c>
      <c r="E8" s="133">
        <f t="shared" si="1"/>
        <v>10</v>
      </c>
      <c r="F8" s="133">
        <v>7</v>
      </c>
      <c r="G8" s="133">
        <v>2</v>
      </c>
      <c r="H8" s="133">
        <v>1</v>
      </c>
      <c r="I8" s="133">
        <v>22</v>
      </c>
      <c r="J8" s="133">
        <v>5</v>
      </c>
      <c r="K8" s="133">
        <f t="shared" si="2"/>
        <v>17</v>
      </c>
      <c r="L8" s="134">
        <f t="shared" si="3"/>
        <v>0.76666666666666672</v>
      </c>
    </row>
    <row r="9" spans="1:12" ht="14.4" x14ac:dyDescent="0.3">
      <c r="A9" s="130">
        <f t="shared" si="4"/>
        <v>5</v>
      </c>
      <c r="B9" s="131" t="s">
        <v>32</v>
      </c>
      <c r="C9" s="132" t="s">
        <v>192</v>
      </c>
      <c r="D9" s="133">
        <f t="shared" si="0"/>
        <v>18</v>
      </c>
      <c r="E9" s="133">
        <f t="shared" si="1"/>
        <v>8</v>
      </c>
      <c r="F9" s="133">
        <v>6</v>
      </c>
      <c r="G9" s="133">
        <v>0</v>
      </c>
      <c r="H9" s="133">
        <v>2</v>
      </c>
      <c r="I9" s="133">
        <v>18</v>
      </c>
      <c r="J9" s="133">
        <v>8</v>
      </c>
      <c r="K9" s="133">
        <f t="shared" si="2"/>
        <v>10</v>
      </c>
      <c r="L9" s="134">
        <f t="shared" si="3"/>
        <v>0.75</v>
      </c>
    </row>
    <row r="10" spans="1:12" ht="14.4" x14ac:dyDescent="0.3">
      <c r="A10" s="130">
        <f t="shared" si="4"/>
        <v>6</v>
      </c>
      <c r="B10" s="131" t="s">
        <v>26</v>
      </c>
      <c r="C10" s="132" t="s">
        <v>193</v>
      </c>
      <c r="D10" s="133">
        <f t="shared" si="0"/>
        <v>18</v>
      </c>
      <c r="E10" s="133">
        <f t="shared" si="1"/>
        <v>8</v>
      </c>
      <c r="F10" s="133">
        <v>6</v>
      </c>
      <c r="G10" s="133">
        <v>0</v>
      </c>
      <c r="H10" s="133">
        <v>2</v>
      </c>
      <c r="I10" s="133">
        <v>19</v>
      </c>
      <c r="J10" s="133">
        <v>10</v>
      </c>
      <c r="K10" s="133">
        <f t="shared" si="2"/>
        <v>9</v>
      </c>
      <c r="L10" s="134">
        <f t="shared" si="3"/>
        <v>0.75</v>
      </c>
    </row>
    <row r="11" spans="1:12" ht="14.4" x14ac:dyDescent="0.3">
      <c r="A11" s="130">
        <f t="shared" si="4"/>
        <v>7</v>
      </c>
      <c r="B11" s="131" t="s">
        <v>30</v>
      </c>
      <c r="C11" s="132" t="s">
        <v>189</v>
      </c>
      <c r="D11" s="133">
        <f t="shared" si="0"/>
        <v>16</v>
      </c>
      <c r="E11" s="133">
        <f t="shared" si="1"/>
        <v>8</v>
      </c>
      <c r="F11" s="133">
        <v>4</v>
      </c>
      <c r="G11" s="133">
        <v>4</v>
      </c>
      <c r="H11" s="133">
        <v>0</v>
      </c>
      <c r="I11" s="133">
        <v>10</v>
      </c>
      <c r="J11" s="133">
        <v>7</v>
      </c>
      <c r="K11" s="133">
        <f t="shared" si="2"/>
        <v>3</v>
      </c>
      <c r="L11" s="134">
        <f t="shared" si="3"/>
        <v>0.66666666666666663</v>
      </c>
    </row>
    <row r="12" spans="1:12" ht="14.4" x14ac:dyDescent="0.3">
      <c r="A12" s="130">
        <f t="shared" si="4"/>
        <v>8</v>
      </c>
      <c r="B12" s="131" t="s">
        <v>20</v>
      </c>
      <c r="C12" s="132" t="s">
        <v>190</v>
      </c>
      <c r="D12" s="133">
        <f t="shared" si="0"/>
        <v>15</v>
      </c>
      <c r="E12" s="133">
        <f t="shared" si="1"/>
        <v>8</v>
      </c>
      <c r="F12" s="133">
        <v>5</v>
      </c>
      <c r="G12" s="133">
        <v>0</v>
      </c>
      <c r="H12" s="133">
        <v>3</v>
      </c>
      <c r="I12" s="133">
        <v>12</v>
      </c>
      <c r="J12" s="133">
        <v>8</v>
      </c>
      <c r="K12" s="133">
        <f t="shared" si="2"/>
        <v>4</v>
      </c>
      <c r="L12" s="134">
        <f t="shared" si="3"/>
        <v>0.625</v>
      </c>
    </row>
    <row r="13" spans="1:12" ht="14.4" x14ac:dyDescent="0.3">
      <c r="A13" s="130">
        <f t="shared" si="4"/>
        <v>9</v>
      </c>
      <c r="B13" s="131" t="s">
        <v>48</v>
      </c>
      <c r="C13" s="132" t="s">
        <v>189</v>
      </c>
      <c r="D13" s="133">
        <f t="shared" si="0"/>
        <v>14</v>
      </c>
      <c r="E13" s="133">
        <f t="shared" si="1"/>
        <v>7</v>
      </c>
      <c r="F13" s="133">
        <v>4</v>
      </c>
      <c r="G13" s="133">
        <v>2</v>
      </c>
      <c r="H13" s="133">
        <v>1</v>
      </c>
      <c r="I13" s="133">
        <v>9</v>
      </c>
      <c r="J13" s="133">
        <v>4</v>
      </c>
      <c r="K13" s="133">
        <f t="shared" si="2"/>
        <v>5</v>
      </c>
      <c r="L13" s="134">
        <f t="shared" si="3"/>
        <v>0.66666666666666663</v>
      </c>
    </row>
    <row r="14" spans="1:12" ht="14.4" x14ac:dyDescent="0.3">
      <c r="A14" s="130">
        <f t="shared" si="4"/>
        <v>10</v>
      </c>
      <c r="B14" s="131" t="s">
        <v>12</v>
      </c>
      <c r="C14" s="132" t="s">
        <v>191</v>
      </c>
      <c r="D14" s="133">
        <f t="shared" si="0"/>
        <v>13</v>
      </c>
      <c r="E14" s="133">
        <f t="shared" si="1"/>
        <v>8</v>
      </c>
      <c r="F14" s="133">
        <v>4</v>
      </c>
      <c r="G14" s="133">
        <v>1</v>
      </c>
      <c r="H14" s="133">
        <v>3</v>
      </c>
      <c r="I14" s="133">
        <v>12</v>
      </c>
      <c r="J14" s="133">
        <v>9</v>
      </c>
      <c r="K14" s="133">
        <f t="shared" si="2"/>
        <v>3</v>
      </c>
      <c r="L14" s="134">
        <f t="shared" si="3"/>
        <v>0.54166666666666663</v>
      </c>
    </row>
    <row r="15" spans="1:12" ht="14.4" x14ac:dyDescent="0.3">
      <c r="A15" s="130">
        <f t="shared" si="4"/>
        <v>11</v>
      </c>
      <c r="B15" s="131" t="s">
        <v>25</v>
      </c>
      <c r="C15" s="132" t="s">
        <v>191</v>
      </c>
      <c r="D15" s="133">
        <f t="shared" si="0"/>
        <v>11</v>
      </c>
      <c r="E15" s="133">
        <f t="shared" si="1"/>
        <v>7</v>
      </c>
      <c r="F15" s="133">
        <v>3</v>
      </c>
      <c r="G15" s="133">
        <v>2</v>
      </c>
      <c r="H15" s="133">
        <v>2</v>
      </c>
      <c r="I15" s="133">
        <v>14</v>
      </c>
      <c r="J15" s="133">
        <v>7</v>
      </c>
      <c r="K15" s="133">
        <f t="shared" si="2"/>
        <v>7</v>
      </c>
      <c r="L15" s="134">
        <f t="shared" si="3"/>
        <v>0.52380952380952384</v>
      </c>
    </row>
    <row r="16" spans="1:12" ht="14.4" x14ac:dyDescent="0.3">
      <c r="A16" s="130">
        <f t="shared" si="4"/>
        <v>12</v>
      </c>
      <c r="B16" s="131" t="s">
        <v>44</v>
      </c>
      <c r="C16" s="132" t="s">
        <v>191</v>
      </c>
      <c r="D16" s="133">
        <f t="shared" si="0"/>
        <v>11</v>
      </c>
      <c r="E16" s="133">
        <f t="shared" si="1"/>
        <v>7</v>
      </c>
      <c r="F16" s="133">
        <v>3</v>
      </c>
      <c r="G16" s="133">
        <v>2</v>
      </c>
      <c r="H16" s="133">
        <v>2</v>
      </c>
      <c r="I16" s="133">
        <v>11</v>
      </c>
      <c r="J16" s="133">
        <v>6</v>
      </c>
      <c r="K16" s="133">
        <f t="shared" si="2"/>
        <v>5</v>
      </c>
      <c r="L16" s="134">
        <f t="shared" si="3"/>
        <v>0.52380952380952384</v>
      </c>
    </row>
    <row r="17" spans="1:12" ht="14.4" x14ac:dyDescent="0.3">
      <c r="A17" s="130">
        <f t="shared" si="4"/>
        <v>13</v>
      </c>
      <c r="B17" s="131" t="s">
        <v>31</v>
      </c>
      <c r="C17" s="132" t="s">
        <v>194</v>
      </c>
      <c r="D17" s="133">
        <f t="shared" si="0"/>
        <v>11</v>
      </c>
      <c r="E17" s="133">
        <f t="shared" si="1"/>
        <v>7</v>
      </c>
      <c r="F17" s="133">
        <v>3</v>
      </c>
      <c r="G17" s="133">
        <v>2</v>
      </c>
      <c r="H17" s="133">
        <v>2</v>
      </c>
      <c r="I17" s="133">
        <v>12</v>
      </c>
      <c r="J17" s="133">
        <v>8</v>
      </c>
      <c r="K17" s="133">
        <f t="shared" si="2"/>
        <v>4</v>
      </c>
      <c r="L17" s="134">
        <f t="shared" si="3"/>
        <v>0.52380952380952384</v>
      </c>
    </row>
    <row r="18" spans="1:12" ht="14.4" x14ac:dyDescent="0.3">
      <c r="A18" s="130">
        <f t="shared" si="4"/>
        <v>14</v>
      </c>
      <c r="B18" s="131" t="s">
        <v>23</v>
      </c>
      <c r="C18" s="132" t="s">
        <v>191</v>
      </c>
      <c r="D18" s="133">
        <f t="shared" si="0"/>
        <v>10</v>
      </c>
      <c r="E18" s="133">
        <f t="shared" si="1"/>
        <v>7</v>
      </c>
      <c r="F18" s="133">
        <v>3</v>
      </c>
      <c r="G18" s="133">
        <v>1</v>
      </c>
      <c r="H18" s="133">
        <v>3</v>
      </c>
      <c r="I18" s="133">
        <v>6</v>
      </c>
      <c r="J18" s="133">
        <v>7</v>
      </c>
      <c r="K18" s="133">
        <f t="shared" si="2"/>
        <v>-1</v>
      </c>
      <c r="L18" s="134">
        <f t="shared" si="3"/>
        <v>0.47619047619047616</v>
      </c>
    </row>
    <row r="19" spans="1:12" ht="14.4" x14ac:dyDescent="0.3">
      <c r="A19" s="130">
        <f t="shared" si="4"/>
        <v>15</v>
      </c>
      <c r="B19" s="131" t="s">
        <v>17</v>
      </c>
      <c r="C19" s="132" t="s">
        <v>194</v>
      </c>
      <c r="D19" s="133">
        <f t="shared" si="0"/>
        <v>11</v>
      </c>
      <c r="E19" s="133">
        <f t="shared" si="1"/>
        <v>8</v>
      </c>
      <c r="F19" s="133">
        <v>3</v>
      </c>
      <c r="G19" s="133">
        <v>2</v>
      </c>
      <c r="H19" s="133">
        <v>3</v>
      </c>
      <c r="I19" s="133">
        <v>12</v>
      </c>
      <c r="J19" s="133">
        <v>10</v>
      </c>
      <c r="K19" s="133">
        <f t="shared" si="2"/>
        <v>2</v>
      </c>
      <c r="L19" s="134">
        <f t="shared" si="3"/>
        <v>0.45833333333333331</v>
      </c>
    </row>
    <row r="20" spans="1:12" ht="14.4" x14ac:dyDescent="0.3">
      <c r="A20" s="130">
        <f t="shared" si="4"/>
        <v>16</v>
      </c>
      <c r="B20" s="135" t="s">
        <v>42</v>
      </c>
      <c r="C20" s="132" t="s">
        <v>194</v>
      </c>
      <c r="D20" s="133">
        <f t="shared" si="0"/>
        <v>8</v>
      </c>
      <c r="E20" s="133">
        <f t="shared" si="1"/>
        <v>7</v>
      </c>
      <c r="F20" s="136">
        <v>2</v>
      </c>
      <c r="G20" s="136">
        <v>2</v>
      </c>
      <c r="H20" s="136">
        <v>3</v>
      </c>
      <c r="I20" s="136">
        <v>9</v>
      </c>
      <c r="J20" s="136">
        <v>10</v>
      </c>
      <c r="K20" s="133">
        <f t="shared" si="2"/>
        <v>-1</v>
      </c>
      <c r="L20" s="137">
        <f t="shared" si="3"/>
        <v>0.38095238095238093</v>
      </c>
    </row>
    <row r="21" spans="1:12" ht="15.75" customHeight="1" x14ac:dyDescent="0.3">
      <c r="A21" s="130">
        <f t="shared" si="4"/>
        <v>17</v>
      </c>
      <c r="B21" s="131" t="s">
        <v>47</v>
      </c>
      <c r="C21" s="132" t="s">
        <v>195</v>
      </c>
      <c r="D21" s="133">
        <f t="shared" si="0"/>
        <v>8</v>
      </c>
      <c r="E21" s="133">
        <f t="shared" si="1"/>
        <v>7</v>
      </c>
      <c r="F21" s="133">
        <v>2</v>
      </c>
      <c r="G21" s="133">
        <v>2</v>
      </c>
      <c r="H21" s="133">
        <v>3</v>
      </c>
      <c r="I21" s="133">
        <v>5</v>
      </c>
      <c r="J21" s="133">
        <v>9</v>
      </c>
      <c r="K21" s="133">
        <f t="shared" si="2"/>
        <v>-4</v>
      </c>
      <c r="L21" s="134">
        <f t="shared" si="3"/>
        <v>0.38095238095238093</v>
      </c>
    </row>
    <row r="22" spans="1:12" ht="15.75" customHeight="1" x14ac:dyDescent="0.3">
      <c r="A22" s="130">
        <f t="shared" si="4"/>
        <v>18</v>
      </c>
      <c r="B22" s="135" t="s">
        <v>34</v>
      </c>
      <c r="C22" s="132" t="s">
        <v>191</v>
      </c>
      <c r="D22" s="133">
        <f t="shared" si="0"/>
        <v>7</v>
      </c>
      <c r="E22" s="133">
        <f t="shared" si="1"/>
        <v>7</v>
      </c>
      <c r="F22" s="136">
        <v>2</v>
      </c>
      <c r="G22" s="136">
        <v>1</v>
      </c>
      <c r="H22" s="136">
        <v>4</v>
      </c>
      <c r="I22" s="136">
        <v>9</v>
      </c>
      <c r="J22" s="136">
        <v>14</v>
      </c>
      <c r="K22" s="133">
        <f t="shared" si="2"/>
        <v>-5</v>
      </c>
      <c r="L22" s="137">
        <f t="shared" si="3"/>
        <v>0.33333333333333331</v>
      </c>
    </row>
    <row r="23" spans="1:12" ht="15.75" customHeight="1" x14ac:dyDescent="0.3">
      <c r="A23" s="138">
        <f t="shared" si="4"/>
        <v>19</v>
      </c>
      <c r="B23" s="139" t="s">
        <v>46</v>
      </c>
      <c r="C23" s="140" t="s">
        <v>191</v>
      </c>
      <c r="D23" s="141">
        <f t="shared" si="0"/>
        <v>16</v>
      </c>
      <c r="E23" s="141">
        <f t="shared" si="1"/>
        <v>10</v>
      </c>
      <c r="F23" s="141">
        <v>4</v>
      </c>
      <c r="G23" s="141">
        <v>4</v>
      </c>
      <c r="H23" s="141">
        <v>2</v>
      </c>
      <c r="I23" s="141">
        <v>13</v>
      </c>
      <c r="J23" s="141">
        <v>14</v>
      </c>
      <c r="K23" s="141">
        <f t="shared" si="2"/>
        <v>-1</v>
      </c>
      <c r="L23" s="142">
        <f t="shared" si="3"/>
        <v>0.53333333333333333</v>
      </c>
    </row>
    <row r="24" spans="1:12" ht="15.75" customHeight="1" x14ac:dyDescent="0.3">
      <c r="A24" s="138">
        <f t="shared" si="4"/>
        <v>20</v>
      </c>
      <c r="B24" s="139" t="s">
        <v>39</v>
      </c>
      <c r="C24" s="140" t="s">
        <v>191</v>
      </c>
      <c r="D24" s="141">
        <f t="shared" si="0"/>
        <v>15</v>
      </c>
      <c r="E24" s="141">
        <f t="shared" si="1"/>
        <v>10</v>
      </c>
      <c r="F24" s="141">
        <v>4</v>
      </c>
      <c r="G24" s="141">
        <v>3</v>
      </c>
      <c r="H24" s="141">
        <v>3</v>
      </c>
      <c r="I24" s="141">
        <v>15</v>
      </c>
      <c r="J24" s="141">
        <v>11</v>
      </c>
      <c r="K24" s="141">
        <f t="shared" si="2"/>
        <v>4</v>
      </c>
      <c r="L24" s="142">
        <f t="shared" si="3"/>
        <v>0.5</v>
      </c>
    </row>
    <row r="25" spans="1:12" ht="15.75" customHeight="1" x14ac:dyDescent="0.3">
      <c r="A25" s="138">
        <f t="shared" si="4"/>
        <v>21</v>
      </c>
      <c r="B25" s="139" t="s">
        <v>14</v>
      </c>
      <c r="C25" s="140" t="s">
        <v>196</v>
      </c>
      <c r="D25" s="141">
        <f t="shared" si="0"/>
        <v>13</v>
      </c>
      <c r="E25" s="141">
        <f t="shared" si="1"/>
        <v>10</v>
      </c>
      <c r="F25" s="141">
        <v>3</v>
      </c>
      <c r="G25" s="141">
        <v>4</v>
      </c>
      <c r="H25" s="141">
        <v>3</v>
      </c>
      <c r="I25" s="141">
        <v>10</v>
      </c>
      <c r="J25" s="141">
        <v>11</v>
      </c>
      <c r="K25" s="141">
        <f t="shared" si="2"/>
        <v>-1</v>
      </c>
      <c r="L25" s="142">
        <f t="shared" si="3"/>
        <v>0.43333333333333335</v>
      </c>
    </row>
    <row r="26" spans="1:12" ht="15.75" customHeight="1" x14ac:dyDescent="0.3">
      <c r="A26" s="138">
        <f t="shared" si="4"/>
        <v>22</v>
      </c>
      <c r="B26" s="139" t="s">
        <v>19</v>
      </c>
      <c r="C26" s="140" t="s">
        <v>194</v>
      </c>
      <c r="D26" s="141">
        <f t="shared" si="0"/>
        <v>11</v>
      </c>
      <c r="E26" s="141">
        <f t="shared" si="1"/>
        <v>9</v>
      </c>
      <c r="F26" s="141">
        <v>3</v>
      </c>
      <c r="G26" s="141">
        <v>2</v>
      </c>
      <c r="H26" s="141">
        <v>4</v>
      </c>
      <c r="I26" s="141">
        <v>12</v>
      </c>
      <c r="J26" s="141">
        <v>10</v>
      </c>
      <c r="K26" s="141">
        <f t="shared" si="2"/>
        <v>2</v>
      </c>
      <c r="L26" s="142">
        <f t="shared" si="3"/>
        <v>0.40740740740740738</v>
      </c>
    </row>
    <row r="27" spans="1:12" ht="15.75" customHeight="1" x14ac:dyDescent="0.3">
      <c r="A27" s="138">
        <f t="shared" si="4"/>
        <v>23</v>
      </c>
      <c r="B27" s="139" t="s">
        <v>45</v>
      </c>
      <c r="C27" s="140" t="s">
        <v>194</v>
      </c>
      <c r="D27" s="141">
        <f t="shared" si="0"/>
        <v>7</v>
      </c>
      <c r="E27" s="141">
        <f t="shared" si="1"/>
        <v>8</v>
      </c>
      <c r="F27" s="141">
        <v>2</v>
      </c>
      <c r="G27" s="141">
        <v>1</v>
      </c>
      <c r="H27" s="141">
        <v>5</v>
      </c>
      <c r="I27" s="141">
        <v>5</v>
      </c>
      <c r="J27" s="141">
        <v>10</v>
      </c>
      <c r="K27" s="141">
        <f t="shared" si="2"/>
        <v>-5</v>
      </c>
      <c r="L27" s="142">
        <f t="shared" si="3"/>
        <v>0.29166666666666669</v>
      </c>
    </row>
    <row r="28" spans="1:12" ht="15.75" customHeight="1" x14ac:dyDescent="0.3">
      <c r="A28" s="138">
        <f t="shared" si="4"/>
        <v>24</v>
      </c>
      <c r="B28" s="139" t="s">
        <v>22</v>
      </c>
      <c r="C28" s="140" t="s">
        <v>191</v>
      </c>
      <c r="D28" s="141">
        <f t="shared" si="0"/>
        <v>7</v>
      </c>
      <c r="E28" s="141">
        <f t="shared" si="1"/>
        <v>8</v>
      </c>
      <c r="F28" s="141">
        <v>2</v>
      </c>
      <c r="G28" s="141">
        <v>1</v>
      </c>
      <c r="H28" s="141">
        <v>5</v>
      </c>
      <c r="I28" s="141">
        <v>7</v>
      </c>
      <c r="J28" s="141">
        <v>13</v>
      </c>
      <c r="K28" s="141">
        <f t="shared" si="2"/>
        <v>-6</v>
      </c>
      <c r="L28" s="142">
        <f t="shared" si="3"/>
        <v>0.29166666666666669</v>
      </c>
    </row>
    <row r="29" spans="1:12" ht="15.75" customHeight="1" x14ac:dyDescent="0.3">
      <c r="A29" s="138">
        <f t="shared" si="4"/>
        <v>25</v>
      </c>
      <c r="B29" s="139" t="s">
        <v>28</v>
      </c>
      <c r="C29" s="140" t="s">
        <v>194</v>
      </c>
      <c r="D29" s="141">
        <f t="shared" si="0"/>
        <v>6</v>
      </c>
      <c r="E29" s="141">
        <f t="shared" si="1"/>
        <v>8</v>
      </c>
      <c r="F29" s="141">
        <v>1</v>
      </c>
      <c r="G29" s="141">
        <v>3</v>
      </c>
      <c r="H29" s="141">
        <v>4</v>
      </c>
      <c r="I29" s="141">
        <v>8</v>
      </c>
      <c r="J29" s="141">
        <v>16</v>
      </c>
      <c r="K29" s="141">
        <f t="shared" si="2"/>
        <v>-8</v>
      </c>
      <c r="L29" s="142">
        <f t="shared" si="3"/>
        <v>0.25</v>
      </c>
    </row>
    <row r="30" spans="1:12" ht="15.75" customHeight="1" x14ac:dyDescent="0.3">
      <c r="A30" s="138">
        <f t="shared" si="4"/>
        <v>26</v>
      </c>
      <c r="B30" s="139" t="s">
        <v>38</v>
      </c>
      <c r="C30" s="140" t="s">
        <v>191</v>
      </c>
      <c r="D30" s="141">
        <f t="shared" si="0"/>
        <v>5</v>
      </c>
      <c r="E30" s="141">
        <f t="shared" si="1"/>
        <v>8</v>
      </c>
      <c r="F30" s="141">
        <v>1</v>
      </c>
      <c r="G30" s="141">
        <v>2</v>
      </c>
      <c r="H30" s="141">
        <v>5</v>
      </c>
      <c r="I30" s="141">
        <v>6</v>
      </c>
      <c r="J30" s="141">
        <v>13</v>
      </c>
      <c r="K30" s="141">
        <f t="shared" si="2"/>
        <v>-7</v>
      </c>
      <c r="L30" s="142">
        <f t="shared" si="3"/>
        <v>0.20833333333333334</v>
      </c>
    </row>
    <row r="31" spans="1:12" ht="15.75" customHeight="1" x14ac:dyDescent="0.3">
      <c r="A31" s="138">
        <f t="shared" si="4"/>
        <v>27</v>
      </c>
      <c r="B31" s="139" t="s">
        <v>29</v>
      </c>
      <c r="C31" s="140" t="s">
        <v>194</v>
      </c>
      <c r="D31" s="141">
        <f t="shared" si="0"/>
        <v>10</v>
      </c>
      <c r="E31" s="141">
        <f t="shared" si="1"/>
        <v>7</v>
      </c>
      <c r="F31" s="141">
        <v>2</v>
      </c>
      <c r="G31" s="141">
        <v>4</v>
      </c>
      <c r="H31" s="141">
        <v>1</v>
      </c>
      <c r="I31" s="141">
        <v>9</v>
      </c>
      <c r="J31" s="141">
        <v>5</v>
      </c>
      <c r="K31" s="141">
        <f t="shared" si="2"/>
        <v>4</v>
      </c>
      <c r="L31" s="142">
        <f t="shared" si="3"/>
        <v>0.47619047619047616</v>
      </c>
    </row>
    <row r="32" spans="1:12" ht="15.75" customHeight="1" x14ac:dyDescent="0.3">
      <c r="A32" s="138">
        <f t="shared" si="4"/>
        <v>28</v>
      </c>
      <c r="B32" s="139" t="s">
        <v>43</v>
      </c>
      <c r="C32" s="140" t="s">
        <v>194</v>
      </c>
      <c r="D32" s="141">
        <f t="shared" si="0"/>
        <v>8</v>
      </c>
      <c r="E32" s="141">
        <f t="shared" si="1"/>
        <v>7</v>
      </c>
      <c r="F32" s="141">
        <v>2</v>
      </c>
      <c r="G32" s="141">
        <v>2</v>
      </c>
      <c r="H32" s="141">
        <v>3</v>
      </c>
      <c r="I32" s="141">
        <v>9</v>
      </c>
      <c r="J32" s="141">
        <v>9</v>
      </c>
      <c r="K32" s="141">
        <f t="shared" si="2"/>
        <v>0</v>
      </c>
      <c r="L32" s="142">
        <f t="shared" si="3"/>
        <v>0.38095238095238093</v>
      </c>
    </row>
    <row r="33" spans="1:12" ht="15.75" customHeight="1" x14ac:dyDescent="0.3">
      <c r="A33" s="138">
        <f t="shared" si="4"/>
        <v>29</v>
      </c>
      <c r="B33" s="139" t="s">
        <v>16</v>
      </c>
      <c r="C33" s="140" t="s">
        <v>189</v>
      </c>
      <c r="D33" s="141">
        <f t="shared" si="0"/>
        <v>9</v>
      </c>
      <c r="E33" s="141">
        <f t="shared" si="1"/>
        <v>8</v>
      </c>
      <c r="F33" s="141">
        <v>2</v>
      </c>
      <c r="G33" s="141">
        <v>3</v>
      </c>
      <c r="H33" s="141">
        <v>3</v>
      </c>
      <c r="I33" s="141">
        <v>7</v>
      </c>
      <c r="J33" s="141">
        <v>12</v>
      </c>
      <c r="K33" s="141">
        <f t="shared" si="2"/>
        <v>-5</v>
      </c>
      <c r="L33" s="142">
        <f t="shared" si="3"/>
        <v>0.375</v>
      </c>
    </row>
    <row r="34" spans="1:12" ht="15.75" customHeight="1" x14ac:dyDescent="0.3">
      <c r="A34" s="138">
        <f t="shared" si="4"/>
        <v>30</v>
      </c>
      <c r="B34" s="139" t="s">
        <v>40</v>
      </c>
      <c r="C34" s="140" t="s">
        <v>194</v>
      </c>
      <c r="D34" s="141">
        <f t="shared" si="0"/>
        <v>6</v>
      </c>
      <c r="E34" s="141">
        <f t="shared" si="1"/>
        <v>7</v>
      </c>
      <c r="F34" s="141">
        <v>2</v>
      </c>
      <c r="G34" s="141">
        <v>0</v>
      </c>
      <c r="H34" s="141">
        <v>5</v>
      </c>
      <c r="I34" s="141">
        <v>5</v>
      </c>
      <c r="J34" s="141">
        <v>12</v>
      </c>
      <c r="K34" s="141">
        <f t="shared" si="2"/>
        <v>-7</v>
      </c>
      <c r="L34" s="142">
        <f t="shared" si="3"/>
        <v>0.2857142857142857</v>
      </c>
    </row>
    <row r="35" spans="1:12" ht="15.75" customHeight="1" x14ac:dyDescent="0.3">
      <c r="A35" s="138">
        <f t="shared" si="4"/>
        <v>31</v>
      </c>
      <c r="B35" s="139" t="s">
        <v>33</v>
      </c>
      <c r="C35" s="140" t="s">
        <v>194</v>
      </c>
      <c r="D35" s="141">
        <f t="shared" si="0"/>
        <v>5</v>
      </c>
      <c r="E35" s="141">
        <f t="shared" si="1"/>
        <v>7</v>
      </c>
      <c r="F35" s="141">
        <v>1</v>
      </c>
      <c r="G35" s="141">
        <v>2</v>
      </c>
      <c r="H35" s="141">
        <v>4</v>
      </c>
      <c r="I35" s="141">
        <v>10</v>
      </c>
      <c r="J35" s="141">
        <v>12</v>
      </c>
      <c r="K35" s="141">
        <f t="shared" si="2"/>
        <v>-2</v>
      </c>
      <c r="L35" s="142">
        <f t="shared" si="3"/>
        <v>0.23809523809523808</v>
      </c>
    </row>
    <row r="36" spans="1:12" ht="15.75" customHeight="1" x14ac:dyDescent="0.3">
      <c r="A36" s="138">
        <f t="shared" si="4"/>
        <v>32</v>
      </c>
      <c r="B36" s="139" t="s">
        <v>35</v>
      </c>
      <c r="C36" s="140" t="s">
        <v>196</v>
      </c>
      <c r="D36" s="141">
        <f t="shared" si="0"/>
        <v>5</v>
      </c>
      <c r="E36" s="141">
        <f t="shared" si="1"/>
        <v>7</v>
      </c>
      <c r="F36" s="141">
        <v>1</v>
      </c>
      <c r="G36" s="141">
        <v>2</v>
      </c>
      <c r="H36" s="141">
        <v>4</v>
      </c>
      <c r="I36" s="141">
        <v>7</v>
      </c>
      <c r="J36" s="141">
        <v>11</v>
      </c>
      <c r="K36" s="141">
        <f t="shared" si="2"/>
        <v>-4</v>
      </c>
      <c r="L36" s="142">
        <f t="shared" si="3"/>
        <v>0.23809523809523808</v>
      </c>
    </row>
    <row r="37" spans="1:12" ht="15.75" customHeight="1" x14ac:dyDescent="0.3">
      <c r="A37" s="138">
        <f t="shared" si="4"/>
        <v>33</v>
      </c>
      <c r="B37" s="139" t="s">
        <v>15</v>
      </c>
      <c r="C37" s="140" t="s">
        <v>194</v>
      </c>
      <c r="D37" s="141">
        <f t="shared" si="0"/>
        <v>5</v>
      </c>
      <c r="E37" s="141">
        <f t="shared" si="1"/>
        <v>8</v>
      </c>
      <c r="F37" s="141">
        <v>1</v>
      </c>
      <c r="G37" s="141">
        <v>2</v>
      </c>
      <c r="H37" s="141">
        <v>5</v>
      </c>
      <c r="I37" s="141">
        <v>3</v>
      </c>
      <c r="J37" s="141">
        <v>13</v>
      </c>
      <c r="K37" s="141">
        <f t="shared" si="2"/>
        <v>-10</v>
      </c>
      <c r="L37" s="142">
        <f t="shared" si="3"/>
        <v>0.20833333333333334</v>
      </c>
    </row>
    <row r="38" spans="1:12" ht="15.75" customHeight="1" x14ac:dyDescent="0.3">
      <c r="A38" s="138">
        <f t="shared" si="4"/>
        <v>34</v>
      </c>
      <c r="B38" s="139" t="s">
        <v>21</v>
      </c>
      <c r="C38" s="140" t="s">
        <v>194</v>
      </c>
      <c r="D38" s="141">
        <f t="shared" si="0"/>
        <v>3</v>
      </c>
      <c r="E38" s="141">
        <f t="shared" si="1"/>
        <v>7</v>
      </c>
      <c r="F38" s="141">
        <v>1</v>
      </c>
      <c r="G38" s="141">
        <v>0</v>
      </c>
      <c r="H38" s="141">
        <v>6</v>
      </c>
      <c r="I38" s="141">
        <v>3</v>
      </c>
      <c r="J38" s="141">
        <v>12</v>
      </c>
      <c r="K38" s="141">
        <f t="shared" si="2"/>
        <v>-9</v>
      </c>
      <c r="L38" s="142">
        <f t="shared" si="3"/>
        <v>0.14285714285714285</v>
      </c>
    </row>
    <row r="39" spans="1:12" ht="15.75" customHeight="1" x14ac:dyDescent="0.3">
      <c r="A39" s="138">
        <f t="shared" si="4"/>
        <v>35</v>
      </c>
      <c r="B39" s="139" t="s">
        <v>27</v>
      </c>
      <c r="C39" s="140" t="s">
        <v>196</v>
      </c>
      <c r="D39" s="141">
        <f t="shared" si="0"/>
        <v>3</v>
      </c>
      <c r="E39" s="141">
        <f t="shared" si="1"/>
        <v>7</v>
      </c>
      <c r="F39" s="141">
        <v>0</v>
      </c>
      <c r="G39" s="141">
        <v>3</v>
      </c>
      <c r="H39" s="141">
        <v>4</v>
      </c>
      <c r="I39" s="141">
        <v>5</v>
      </c>
      <c r="J39" s="141">
        <v>19</v>
      </c>
      <c r="K39" s="141">
        <f t="shared" si="2"/>
        <v>-14</v>
      </c>
      <c r="L39" s="142">
        <f t="shared" si="3"/>
        <v>0.14285714285714285</v>
      </c>
    </row>
    <row r="40" spans="1:12" ht="15.75" customHeight="1" x14ac:dyDescent="0.3">
      <c r="A40" s="138">
        <f t="shared" si="4"/>
        <v>36</v>
      </c>
      <c r="B40" s="139" t="s">
        <v>36</v>
      </c>
      <c r="C40" s="140" t="s">
        <v>191</v>
      </c>
      <c r="D40" s="141">
        <f t="shared" si="0"/>
        <v>1</v>
      </c>
      <c r="E40" s="141">
        <f t="shared" si="1"/>
        <v>7</v>
      </c>
      <c r="F40" s="141">
        <v>0</v>
      </c>
      <c r="G40" s="141">
        <v>1</v>
      </c>
      <c r="H40" s="141">
        <v>6</v>
      </c>
      <c r="I40" s="141">
        <v>4</v>
      </c>
      <c r="J40" s="141">
        <v>27</v>
      </c>
      <c r="K40" s="141">
        <f t="shared" si="2"/>
        <v>-23</v>
      </c>
      <c r="L40" s="142">
        <f t="shared" si="3"/>
        <v>4.7619047619047616E-2</v>
      </c>
    </row>
    <row r="41" spans="1:12" ht="15.75" customHeight="1" x14ac:dyDescent="0.3">
      <c r="A41" s="138">
        <f t="shared" si="4"/>
        <v>37</v>
      </c>
      <c r="B41" s="139" t="s">
        <v>18</v>
      </c>
      <c r="C41" s="140" t="s">
        <v>197</v>
      </c>
      <c r="D41" s="141">
        <f t="shared" si="0"/>
        <v>4</v>
      </c>
      <c r="E41" s="141">
        <f t="shared" si="1"/>
        <v>6</v>
      </c>
      <c r="F41" s="141">
        <v>1</v>
      </c>
      <c r="G41" s="141">
        <v>1</v>
      </c>
      <c r="H41" s="141">
        <v>4</v>
      </c>
      <c r="I41" s="141">
        <v>4</v>
      </c>
      <c r="J41" s="141">
        <v>12</v>
      </c>
      <c r="K41" s="141">
        <f t="shared" si="2"/>
        <v>-8</v>
      </c>
      <c r="L41" s="142">
        <f t="shared" si="3"/>
        <v>0.22222222222222221</v>
      </c>
    </row>
    <row r="42" spans="1:12" ht="15.75" customHeight="1" x14ac:dyDescent="0.3"/>
    <row r="43" spans="1:12" ht="15.75" customHeight="1" x14ac:dyDescent="0.3"/>
    <row r="44" spans="1:12" ht="15.75" customHeight="1" x14ac:dyDescent="0.3"/>
    <row r="45" spans="1:12" ht="15.75" customHeight="1" x14ac:dyDescent="0.3"/>
    <row r="46" spans="1:12" ht="15.75" customHeight="1" x14ac:dyDescent="0.3"/>
    <row r="47" spans="1:12" ht="15.75" customHeight="1" x14ac:dyDescent="0.3"/>
    <row r="48" spans="1:12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</sheetData>
  <mergeCells count="2">
    <mergeCell ref="A1:L1"/>
    <mergeCell ref="A2:L2"/>
  </mergeCells>
  <pageMargins left="0.511811024" right="0.511811024" top="0.78740157499999996" bottom="0.7874015749999999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66DDAD-6F96-4753-90C3-6ADDD511CD45}">
  <dimension ref="A1:D39"/>
  <sheetViews>
    <sheetView tabSelected="1" workbookViewId="0">
      <selection activeCell="H19" sqref="H19"/>
    </sheetView>
  </sheetViews>
  <sheetFormatPr defaultRowHeight="14.4" x14ac:dyDescent="0.3"/>
  <cols>
    <col min="1" max="1" width="8.88671875" style="196"/>
    <col min="2" max="2" width="22.21875" style="143" customWidth="1"/>
    <col min="3" max="3" width="22" style="143" customWidth="1"/>
    <col min="4" max="4" width="30.109375" style="143" customWidth="1"/>
  </cols>
  <sheetData>
    <row r="1" spans="1:4" s="144" customFormat="1" ht="18" x14ac:dyDescent="0.35">
      <c r="A1" s="192" t="s">
        <v>204</v>
      </c>
      <c r="B1" s="143"/>
      <c r="C1" s="143"/>
      <c r="D1" s="143"/>
    </row>
    <row r="2" spans="1:4" x14ac:dyDescent="0.3">
      <c r="A2" s="197" t="s">
        <v>198</v>
      </c>
      <c r="B2" s="193" t="s">
        <v>199</v>
      </c>
      <c r="C2" s="193" t="s">
        <v>200</v>
      </c>
      <c r="D2" s="193" t="s">
        <v>201</v>
      </c>
    </row>
    <row r="3" spans="1:4" x14ac:dyDescent="0.3">
      <c r="A3" s="197" t="s">
        <v>202</v>
      </c>
      <c r="B3" s="193">
        <v>1</v>
      </c>
      <c r="C3" s="193" t="s">
        <v>41</v>
      </c>
      <c r="D3" s="193" t="s">
        <v>189</v>
      </c>
    </row>
    <row r="4" spans="1:4" x14ac:dyDescent="0.3">
      <c r="A4" s="197"/>
      <c r="B4" s="193">
        <f t="shared" ref="B4:B39" si="0">B3+1</f>
        <v>2</v>
      </c>
      <c r="C4" s="193" t="s">
        <v>24</v>
      </c>
      <c r="D4" s="193" t="s">
        <v>189</v>
      </c>
    </row>
    <row r="5" spans="1:4" x14ac:dyDescent="0.3">
      <c r="A5" s="197"/>
      <c r="B5" s="193">
        <f t="shared" si="0"/>
        <v>3</v>
      </c>
      <c r="C5" s="193" t="s">
        <v>37</v>
      </c>
      <c r="D5" s="193" t="s">
        <v>190</v>
      </c>
    </row>
    <row r="6" spans="1:4" x14ac:dyDescent="0.3">
      <c r="A6" s="197"/>
      <c r="B6" s="193">
        <f t="shared" si="0"/>
        <v>4</v>
      </c>
      <c r="C6" s="193" t="s">
        <v>13</v>
      </c>
      <c r="D6" s="193" t="s">
        <v>191</v>
      </c>
    </row>
    <row r="7" spans="1:4" x14ac:dyDescent="0.3">
      <c r="A7" s="197"/>
      <c r="B7" s="193">
        <f t="shared" si="0"/>
        <v>5</v>
      </c>
      <c r="C7" s="193" t="s">
        <v>32</v>
      </c>
      <c r="D7" s="193" t="s">
        <v>192</v>
      </c>
    </row>
    <row r="8" spans="1:4" x14ac:dyDescent="0.3">
      <c r="A8" s="197"/>
      <c r="B8" s="193">
        <f t="shared" si="0"/>
        <v>6</v>
      </c>
      <c r="C8" s="193" t="s">
        <v>26</v>
      </c>
      <c r="D8" s="193" t="s">
        <v>193</v>
      </c>
    </row>
    <row r="9" spans="1:4" x14ac:dyDescent="0.3">
      <c r="A9" s="197"/>
      <c r="B9" s="193">
        <f t="shared" si="0"/>
        <v>7</v>
      </c>
      <c r="C9" s="193" t="s">
        <v>30</v>
      </c>
      <c r="D9" s="193" t="s">
        <v>189</v>
      </c>
    </row>
    <row r="10" spans="1:4" x14ac:dyDescent="0.3">
      <c r="A10" s="197"/>
      <c r="B10" s="193">
        <f t="shared" si="0"/>
        <v>8</v>
      </c>
      <c r="C10" s="193" t="s">
        <v>20</v>
      </c>
      <c r="D10" s="193" t="s">
        <v>190</v>
      </c>
    </row>
    <row r="11" spans="1:4" x14ac:dyDescent="0.3">
      <c r="A11" s="197"/>
      <c r="B11" s="193">
        <f t="shared" si="0"/>
        <v>9</v>
      </c>
      <c r="C11" s="193" t="s">
        <v>48</v>
      </c>
      <c r="D11" s="193" t="s">
        <v>189</v>
      </c>
    </row>
    <row r="12" spans="1:4" x14ac:dyDescent="0.3">
      <c r="A12" s="197"/>
      <c r="B12" s="193">
        <f t="shared" si="0"/>
        <v>10</v>
      </c>
      <c r="C12" s="195" t="s">
        <v>205</v>
      </c>
      <c r="D12" s="193" t="s">
        <v>191</v>
      </c>
    </row>
    <row r="13" spans="1:4" x14ac:dyDescent="0.3">
      <c r="A13" s="197"/>
      <c r="B13" s="193">
        <f t="shared" si="0"/>
        <v>11</v>
      </c>
      <c r="C13" s="195" t="s">
        <v>207</v>
      </c>
      <c r="D13" s="193" t="s">
        <v>191</v>
      </c>
    </row>
    <row r="14" spans="1:4" x14ac:dyDescent="0.3">
      <c r="A14" s="197"/>
      <c r="B14" s="193">
        <f t="shared" si="0"/>
        <v>12</v>
      </c>
      <c r="C14" s="193" t="s">
        <v>44</v>
      </c>
      <c r="D14" s="193" t="s">
        <v>191</v>
      </c>
    </row>
    <row r="15" spans="1:4" x14ac:dyDescent="0.3">
      <c r="A15" s="197"/>
      <c r="B15" s="193">
        <f t="shared" si="0"/>
        <v>13</v>
      </c>
      <c r="C15" s="193" t="s">
        <v>31</v>
      </c>
      <c r="D15" s="193" t="s">
        <v>194</v>
      </c>
    </row>
    <row r="16" spans="1:4" x14ac:dyDescent="0.3">
      <c r="A16" s="197"/>
      <c r="B16" s="193">
        <f t="shared" si="0"/>
        <v>14</v>
      </c>
      <c r="C16" s="193" t="s">
        <v>23</v>
      </c>
      <c r="D16" s="193" t="s">
        <v>191</v>
      </c>
    </row>
    <row r="17" spans="1:4" x14ac:dyDescent="0.3">
      <c r="A17" s="197"/>
      <c r="B17" s="193">
        <f t="shared" si="0"/>
        <v>15</v>
      </c>
      <c r="C17" s="193" t="s">
        <v>17</v>
      </c>
      <c r="D17" s="193" t="s">
        <v>194</v>
      </c>
    </row>
    <row r="18" spans="1:4" x14ac:dyDescent="0.3">
      <c r="A18" s="197"/>
      <c r="B18" s="193">
        <f t="shared" si="0"/>
        <v>16</v>
      </c>
      <c r="C18" s="193" t="s">
        <v>42</v>
      </c>
      <c r="D18" s="193" t="s">
        <v>194</v>
      </c>
    </row>
    <row r="19" spans="1:4" x14ac:dyDescent="0.3">
      <c r="A19" s="197"/>
      <c r="B19" s="193">
        <f t="shared" si="0"/>
        <v>17</v>
      </c>
      <c r="C19" s="193" t="s">
        <v>47</v>
      </c>
      <c r="D19" s="193" t="s">
        <v>195</v>
      </c>
    </row>
    <row r="20" spans="1:4" x14ac:dyDescent="0.3">
      <c r="A20" s="197"/>
      <c r="B20" s="193">
        <f t="shared" si="0"/>
        <v>18</v>
      </c>
      <c r="C20" s="193" t="s">
        <v>34</v>
      </c>
      <c r="D20" s="193" t="s">
        <v>191</v>
      </c>
    </row>
    <row r="21" spans="1:4" x14ac:dyDescent="0.3">
      <c r="A21" s="197" t="s">
        <v>203</v>
      </c>
      <c r="B21" s="193">
        <f t="shared" si="0"/>
        <v>19</v>
      </c>
      <c r="C21" s="193" t="s">
        <v>46</v>
      </c>
      <c r="D21" s="193" t="s">
        <v>191</v>
      </c>
    </row>
    <row r="22" spans="1:4" x14ac:dyDescent="0.3">
      <c r="A22" s="197"/>
      <c r="B22" s="194">
        <f t="shared" si="0"/>
        <v>20</v>
      </c>
      <c r="C22" s="194" t="s">
        <v>39</v>
      </c>
      <c r="D22" s="194" t="s">
        <v>191</v>
      </c>
    </row>
    <row r="23" spans="1:4" x14ac:dyDescent="0.3">
      <c r="A23" s="197"/>
      <c r="B23" s="193">
        <f t="shared" si="0"/>
        <v>21</v>
      </c>
      <c r="C23" s="193" t="s">
        <v>14</v>
      </c>
      <c r="D23" s="193" t="s">
        <v>196</v>
      </c>
    </row>
    <row r="24" spans="1:4" x14ac:dyDescent="0.3">
      <c r="A24" s="197"/>
      <c r="B24" s="194">
        <f t="shared" si="0"/>
        <v>22</v>
      </c>
      <c r="C24" s="198" t="s">
        <v>206</v>
      </c>
      <c r="D24" s="194" t="s">
        <v>194</v>
      </c>
    </row>
    <row r="25" spans="1:4" x14ac:dyDescent="0.3">
      <c r="A25" s="197"/>
      <c r="B25" s="193">
        <f t="shared" si="0"/>
        <v>23</v>
      </c>
      <c r="C25" s="193" t="s">
        <v>45</v>
      </c>
      <c r="D25" s="193" t="s">
        <v>194</v>
      </c>
    </row>
    <row r="26" spans="1:4" x14ac:dyDescent="0.3">
      <c r="A26" s="197"/>
      <c r="B26" s="194">
        <f t="shared" si="0"/>
        <v>24</v>
      </c>
      <c r="C26" s="194" t="s">
        <v>22</v>
      </c>
      <c r="D26" s="194" t="s">
        <v>191</v>
      </c>
    </row>
    <row r="27" spans="1:4" x14ac:dyDescent="0.3">
      <c r="A27" s="197"/>
      <c r="B27" s="193">
        <f t="shared" si="0"/>
        <v>25</v>
      </c>
      <c r="C27" s="193" t="s">
        <v>28</v>
      </c>
      <c r="D27" s="193" t="s">
        <v>194</v>
      </c>
    </row>
    <row r="28" spans="1:4" x14ac:dyDescent="0.3">
      <c r="A28" s="197"/>
      <c r="B28" s="194">
        <f t="shared" si="0"/>
        <v>26</v>
      </c>
      <c r="C28" s="194" t="s">
        <v>38</v>
      </c>
      <c r="D28" s="194" t="s">
        <v>191</v>
      </c>
    </row>
    <row r="29" spans="1:4" x14ac:dyDescent="0.3">
      <c r="A29" s="197"/>
      <c r="B29" s="193">
        <f t="shared" si="0"/>
        <v>27</v>
      </c>
      <c r="C29" s="193" t="s">
        <v>29</v>
      </c>
      <c r="D29" s="193" t="s">
        <v>194</v>
      </c>
    </row>
    <row r="30" spans="1:4" x14ac:dyDescent="0.3">
      <c r="A30" s="197"/>
      <c r="B30" s="194">
        <f t="shared" si="0"/>
        <v>28</v>
      </c>
      <c r="C30" s="194" t="s">
        <v>43</v>
      </c>
      <c r="D30" s="194" t="s">
        <v>194</v>
      </c>
    </row>
    <row r="31" spans="1:4" x14ac:dyDescent="0.3">
      <c r="A31" s="197"/>
      <c r="B31" s="193">
        <f t="shared" si="0"/>
        <v>29</v>
      </c>
      <c r="C31" s="193" t="s">
        <v>16</v>
      </c>
      <c r="D31" s="193" t="s">
        <v>189</v>
      </c>
    </row>
    <row r="32" spans="1:4" x14ac:dyDescent="0.3">
      <c r="A32" s="197"/>
      <c r="B32" s="194">
        <f t="shared" si="0"/>
        <v>30</v>
      </c>
      <c r="C32" s="194" t="s">
        <v>40</v>
      </c>
      <c r="D32" s="194" t="s">
        <v>194</v>
      </c>
    </row>
    <row r="33" spans="1:4" x14ac:dyDescent="0.3">
      <c r="A33" s="197"/>
      <c r="B33" s="193">
        <f t="shared" si="0"/>
        <v>31</v>
      </c>
      <c r="C33" s="193" t="s">
        <v>33</v>
      </c>
      <c r="D33" s="193" t="s">
        <v>194</v>
      </c>
    </row>
    <row r="34" spans="1:4" x14ac:dyDescent="0.3">
      <c r="A34" s="197"/>
      <c r="B34" s="194">
        <f t="shared" si="0"/>
        <v>32</v>
      </c>
      <c r="C34" s="194" t="s">
        <v>35</v>
      </c>
      <c r="D34" s="194" t="s">
        <v>196</v>
      </c>
    </row>
    <row r="35" spans="1:4" x14ac:dyDescent="0.3">
      <c r="A35" s="197"/>
      <c r="B35" s="193">
        <f t="shared" si="0"/>
        <v>33</v>
      </c>
      <c r="C35" s="193" t="s">
        <v>15</v>
      </c>
      <c r="D35" s="193" t="s">
        <v>194</v>
      </c>
    </row>
    <row r="36" spans="1:4" x14ac:dyDescent="0.3">
      <c r="A36" s="197"/>
      <c r="B36" s="194">
        <f t="shared" si="0"/>
        <v>34</v>
      </c>
      <c r="C36" s="194" t="s">
        <v>21</v>
      </c>
      <c r="D36" s="194" t="s">
        <v>194</v>
      </c>
    </row>
    <row r="37" spans="1:4" x14ac:dyDescent="0.3">
      <c r="A37" s="197"/>
      <c r="B37" s="193">
        <f t="shared" si="0"/>
        <v>35</v>
      </c>
      <c r="C37" s="193" t="s">
        <v>27</v>
      </c>
      <c r="D37" s="193" t="s">
        <v>196</v>
      </c>
    </row>
    <row r="38" spans="1:4" x14ac:dyDescent="0.3">
      <c r="A38" s="197"/>
      <c r="B38" s="194">
        <f t="shared" si="0"/>
        <v>36</v>
      </c>
      <c r="C38" s="194" t="s">
        <v>36</v>
      </c>
      <c r="D38" s="194" t="s">
        <v>191</v>
      </c>
    </row>
    <row r="39" spans="1:4" x14ac:dyDescent="0.3">
      <c r="A39" s="197"/>
      <c r="B39" s="193">
        <f t="shared" si="0"/>
        <v>37</v>
      </c>
      <c r="C39" s="193" t="s">
        <v>18</v>
      </c>
      <c r="D39" s="193" t="s">
        <v>197</v>
      </c>
    </row>
  </sheetData>
  <pageMargins left="0.511811024" right="0.511811024" top="0.78740157499999996" bottom="0.78740157499999996" header="0.31496062000000002" footer="0.31496062000000002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10</vt:i4>
      </vt:variant>
    </vt:vector>
  </HeadingPairs>
  <TitlesOfParts>
    <vt:vector size="10" baseType="lpstr">
      <vt:lpstr>Auxiliar</vt:lpstr>
      <vt:lpstr>Tab Primeira Fase</vt:lpstr>
      <vt:lpstr>Classif da Prim Fase</vt:lpstr>
      <vt:lpstr>Auxiliar (2)</vt:lpstr>
      <vt:lpstr>Tab da Seg Fase</vt:lpstr>
      <vt:lpstr>Classif da Seg Fase</vt:lpstr>
      <vt:lpstr>Regulamento</vt:lpstr>
      <vt:lpstr>Normas de Conduta</vt:lpstr>
      <vt:lpstr>Classificação Geral</vt:lpstr>
      <vt:lpstr>Planilha1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humberto</dc:creator>
  <cp:lastModifiedBy>SIMPLICIO SANTOS</cp:lastModifiedBy>
  <cp:lastPrinted>2020-12-31T14:18:07Z</cp:lastPrinted>
  <dcterms:created xsi:type="dcterms:W3CDTF">2008-04-02T19:08:36Z</dcterms:created>
  <dcterms:modified xsi:type="dcterms:W3CDTF">2020-12-31T14:18:10Z</dcterms:modified>
</cp:coreProperties>
</file>