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5480" windowHeight="11040" firstSheet="1" activeTab="3"/>
  </bookViews>
  <sheets>
    <sheet name="Auxiliar" sheetId="1" state="hidden" r:id="rId1"/>
    <sheet name="Tabela da Primeira Fase" sheetId="2" r:id="rId2"/>
    <sheet name="Classif Prim Fase" sheetId="3" r:id="rId3"/>
    <sheet name="Tabela da Segunda Fase" sheetId="6" r:id="rId4"/>
    <sheet name="Plan3" sheetId="10" r:id="rId5"/>
    <sheet name="Classif da Seg Fase" sheetId="7" r:id="rId6"/>
    <sheet name="Auxiliar (2)" sheetId="5" state="hidden" r:id="rId7"/>
    <sheet name="Plan2" sheetId="9" r:id="rId8"/>
    <sheet name="Plan1" sheetId="8" r:id="rId9"/>
  </sheets>
  <definedNames>
    <definedName name="_xlnm.Print_Area" localSheetId="1">'Tabela da Primeira Fase'!$A$1:$AB$21</definedName>
  </definedNames>
  <calcPr calcId="124519"/>
  <pivotCaches>
    <pivotCache cacheId="2" r:id="rId10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2" i="6"/>
  <c r="B17" i="10"/>
  <c r="C17"/>
  <c r="D17"/>
  <c r="E17"/>
  <c r="F17"/>
  <c r="G17"/>
  <c r="H17"/>
  <c r="I17"/>
  <c r="P7" i="2"/>
  <c r="AB19" l="1"/>
  <c r="AB20"/>
  <c r="AB17"/>
  <c r="AB21"/>
  <c r="AB18"/>
  <c r="AB7"/>
  <c r="AB8"/>
  <c r="AB10"/>
  <c r="AB9"/>
  <c r="AB11"/>
  <c r="AB13"/>
  <c r="AB14"/>
  <c r="AB16"/>
  <c r="AB15"/>
  <c r="AB12"/>
  <c r="M18"/>
  <c r="A12" i="1"/>
  <c r="Q12" i="2"/>
  <c r="M12"/>
  <c r="A6" i="1"/>
  <c r="Q11" i="2"/>
  <c r="C5" i="1"/>
  <c r="Q18" i="2"/>
  <c r="C12" i="1"/>
  <c r="M11" i="2"/>
  <c r="A5" i="1"/>
  <c r="M17" i="2"/>
  <c r="A11" i="1"/>
  <c r="Q16" i="2"/>
  <c r="C10" i="1"/>
  <c r="M16" i="2"/>
  <c r="A10" i="1"/>
  <c r="Q10" i="2"/>
  <c r="C4" i="1"/>
  <c r="Q17" i="2"/>
  <c r="C11" i="1"/>
  <c r="M10" i="2"/>
  <c r="A4" i="1"/>
  <c r="M21" i="2"/>
  <c r="A15" i="1"/>
  <c r="Q15" i="2"/>
  <c r="C9" i="1"/>
  <c r="M15" i="2"/>
  <c r="A9" i="1"/>
  <c r="Q9" i="2"/>
  <c r="C3" i="1"/>
  <c r="Q21" i="2"/>
  <c r="C15" i="1"/>
  <c r="M9" i="2"/>
  <c r="A3" i="1"/>
  <c r="M20" i="2"/>
  <c r="A14" i="1"/>
  <c r="Q14" i="2"/>
  <c r="C8" i="1"/>
  <c r="M14" i="2"/>
  <c r="A8" i="1"/>
  <c r="Q8" i="2"/>
  <c r="C2" i="1"/>
  <c r="Q20" i="2"/>
  <c r="C14" i="1"/>
  <c r="M8" i="2"/>
  <c r="A2" i="1"/>
  <c r="M19" i="2"/>
  <c r="A13" i="1"/>
  <c r="Q13" i="2"/>
  <c r="C7" i="1"/>
  <c r="M13" i="2"/>
  <c r="A7" i="1"/>
  <c r="Q7" i="2"/>
  <c r="Q19"/>
  <c r="C13" i="1"/>
  <c r="M7" i="2"/>
  <c r="C13" i="5"/>
  <c r="A13"/>
  <c r="C12"/>
  <c r="A12"/>
  <c r="C11"/>
  <c r="A11"/>
  <c r="C10"/>
  <c r="A10"/>
  <c r="C9"/>
  <c r="A9"/>
  <c r="C8"/>
  <c r="A8"/>
  <c r="C7"/>
  <c r="A7"/>
  <c r="C6"/>
  <c r="A6"/>
  <c r="C5"/>
  <c r="A5"/>
  <c r="C4"/>
  <c r="A4"/>
  <c r="C3"/>
  <c r="A3"/>
  <c r="C2"/>
  <c r="A2"/>
  <c r="P19" i="6"/>
  <c r="N19"/>
  <c r="E13" i="5" s="1"/>
  <c r="P18" i="6"/>
  <c r="N18"/>
  <c r="E12" i="5" s="1"/>
  <c r="C6" i="1"/>
  <c r="P17" i="6"/>
  <c r="N17"/>
  <c r="E11" i="5" s="1"/>
  <c r="P16" i="6"/>
  <c r="N16"/>
  <c r="E10" i="5" s="1"/>
  <c r="P15" i="6"/>
  <c r="N15"/>
  <c r="E9" i="5" s="1"/>
  <c r="P14" i="6"/>
  <c r="N14"/>
  <c r="E8" i="5" s="1"/>
  <c r="P13" i="6"/>
  <c r="N13"/>
  <c r="E7" i="5" s="1"/>
  <c r="E6"/>
  <c r="P11" i="6"/>
  <c r="N11"/>
  <c r="E5" i="5" s="1"/>
  <c r="P10" i="6"/>
  <c r="N10"/>
  <c r="E4" i="5" s="1"/>
  <c r="P9" i="6"/>
  <c r="N9"/>
  <c r="E3" i="5" s="1"/>
  <c r="P8" i="6"/>
  <c r="N8"/>
  <c r="E2" i="5" s="1"/>
  <c r="P7" i="6"/>
  <c r="N7"/>
  <c r="E1" i="5"/>
  <c r="P22" i="2"/>
  <c r="P21"/>
  <c r="N21"/>
  <c r="E15" i="1" s="1"/>
  <c r="P20" i="2"/>
  <c r="N20"/>
  <c r="E14" i="1" s="1"/>
  <c r="P19" i="2"/>
  <c r="N19"/>
  <c r="E13" i="1" s="1"/>
  <c r="P18" i="2"/>
  <c r="N18"/>
  <c r="E12" i="1" s="1"/>
  <c r="P17" i="2"/>
  <c r="N17"/>
  <c r="P16"/>
  <c r="N16"/>
  <c r="E10" i="1" s="1"/>
  <c r="P15" i="2"/>
  <c r="N15"/>
  <c r="E9" i="1" s="1"/>
  <c r="P14" i="2"/>
  <c r="N14"/>
  <c r="E8" i="1" s="1"/>
  <c r="P13" i="2"/>
  <c r="N13"/>
  <c r="E7" i="1" s="1"/>
  <c r="P12" i="2"/>
  <c r="N12"/>
  <c r="E6" i="1" s="1"/>
  <c r="P11" i="2"/>
  <c r="N11"/>
  <c r="E5" i="1" s="1"/>
  <c r="P10" i="2"/>
  <c r="N10"/>
  <c r="E4" i="1" s="1"/>
  <c r="P9" i="2"/>
  <c r="N9"/>
  <c r="E3" i="1" s="1"/>
  <c r="P8" i="2"/>
  <c r="N8"/>
  <c r="E2" i="1" s="1"/>
  <c r="C1"/>
  <c r="Q2"/>
  <c r="N7" i="2"/>
  <c r="E1" i="1"/>
  <c r="A1"/>
  <c r="B11"/>
  <c r="D11"/>
  <c r="K11"/>
  <c r="E11"/>
  <c r="D1" i="5"/>
  <c r="K1"/>
  <c r="B1"/>
  <c r="H1"/>
  <c r="Q22" i="1"/>
  <c r="B1"/>
  <c r="H1"/>
  <c r="D1"/>
  <c r="Q8"/>
  <c r="Q14"/>
  <c r="P17"/>
  <c r="Q9"/>
  <c r="Q17"/>
  <c r="Q23"/>
  <c r="P23"/>
  <c r="P4"/>
  <c r="P12"/>
  <c r="P18"/>
  <c r="P24"/>
  <c r="Q3"/>
  <c r="Q4"/>
  <c r="Q12"/>
  <c r="Q18"/>
  <c r="Q24"/>
  <c r="P9"/>
  <c r="K1"/>
  <c r="P7"/>
  <c r="P13"/>
  <c r="P19"/>
  <c r="P3"/>
  <c r="Q7"/>
  <c r="Q13"/>
  <c r="Q19"/>
  <c r="P2"/>
  <c r="P8"/>
  <c r="P14"/>
  <c r="P22"/>
  <c r="I1" i="5"/>
  <c r="J1" i="1"/>
  <c r="I1"/>
  <c r="F1"/>
  <c r="G1"/>
  <c r="G11"/>
  <c r="F11"/>
  <c r="H11"/>
  <c r="I11"/>
  <c r="J11"/>
  <c r="G1" i="5"/>
  <c r="F1"/>
  <c r="J1"/>
  <c r="C1"/>
  <c r="A1"/>
  <c r="M4"/>
  <c r="O3"/>
  <c r="N2"/>
  <c r="Q4"/>
  <c r="P4"/>
  <c r="N4"/>
  <c r="M3"/>
  <c r="P2"/>
  <c r="P3"/>
  <c r="Q3"/>
  <c r="M2"/>
  <c r="N3"/>
  <c r="O4"/>
  <c r="Q2"/>
  <c r="O2"/>
  <c r="R4"/>
  <c r="R3"/>
  <c r="R2"/>
  <c r="S3"/>
  <c r="S2"/>
  <c r="S4"/>
  <c r="U4"/>
  <c r="Y4"/>
  <c r="U3"/>
  <c r="W3"/>
  <c r="U2"/>
  <c r="AA2"/>
  <c r="AB3"/>
  <c r="AB4"/>
  <c r="Y3"/>
  <c r="AA4"/>
  <c r="AA3"/>
  <c r="W4"/>
  <c r="Z3"/>
  <c r="X4"/>
  <c r="Z4"/>
  <c r="X3"/>
  <c r="X2"/>
  <c r="W2"/>
  <c r="Y2"/>
  <c r="Z2"/>
  <c r="AB2"/>
  <c r="E9" i="7"/>
  <c r="G7"/>
  <c r="D8"/>
  <c r="G9"/>
  <c r="B7"/>
  <c r="E7"/>
  <c r="H9"/>
  <c r="F8"/>
  <c r="H7"/>
  <c r="D7"/>
  <c r="D9"/>
  <c r="F7"/>
  <c r="E8"/>
  <c r="B8"/>
  <c r="G8"/>
  <c r="F9"/>
  <c r="B9"/>
  <c r="H8"/>
  <c r="B13" i="5" l="1"/>
  <c r="D13"/>
  <c r="K13" s="1"/>
  <c r="B12"/>
  <c r="D12"/>
  <c r="K12" s="1"/>
  <c r="B11"/>
  <c r="D11"/>
  <c r="K11" s="1"/>
  <c r="B10"/>
  <c r="D10"/>
  <c r="K10" s="1"/>
  <c r="B9"/>
  <c r="D9"/>
  <c r="K9" s="1"/>
  <c r="B8"/>
  <c r="D8"/>
  <c r="K8" s="1"/>
  <c r="B7"/>
  <c r="D7"/>
  <c r="K7" s="1"/>
  <c r="B6"/>
  <c r="D6"/>
  <c r="K6" s="1"/>
  <c r="B5"/>
  <c r="D5"/>
  <c r="K5" s="1"/>
  <c r="B4"/>
  <c r="D4"/>
  <c r="K4" s="1"/>
  <c r="B3"/>
  <c r="D3"/>
  <c r="K3" s="1"/>
  <c r="B2"/>
  <c r="D2"/>
  <c r="K2" s="1"/>
  <c r="B12" i="1"/>
  <c r="D12"/>
  <c r="K12" s="1"/>
  <c r="B13"/>
  <c r="D13"/>
  <c r="K13" s="1"/>
  <c r="O2" s="1"/>
  <c r="B14"/>
  <c r="D14"/>
  <c r="K14" s="1"/>
  <c r="B15"/>
  <c r="D15"/>
  <c r="K15" s="1"/>
  <c r="B6"/>
  <c r="D6"/>
  <c r="K6" s="1"/>
  <c r="B9"/>
  <c r="D9"/>
  <c r="K9" s="1"/>
  <c r="B7"/>
  <c r="D7"/>
  <c r="K7" s="1"/>
  <c r="B10"/>
  <c r="D10"/>
  <c r="K10" s="1"/>
  <c r="O18" s="1"/>
  <c r="B8"/>
  <c r="D8"/>
  <c r="K8" s="1"/>
  <c r="B4"/>
  <c r="D4"/>
  <c r="K4" s="1"/>
  <c r="B2"/>
  <c r="D2"/>
  <c r="K2" s="1"/>
  <c r="B5"/>
  <c r="D5"/>
  <c r="K5" s="1"/>
  <c r="B3"/>
  <c r="D3"/>
  <c r="K3" s="1"/>
  <c r="I8" i="7"/>
  <c r="C9"/>
  <c r="J9"/>
  <c r="K9" s="1"/>
  <c r="J7"/>
  <c r="C7"/>
  <c r="I9"/>
  <c r="C8"/>
  <c r="J8"/>
  <c r="K8" s="1"/>
  <c r="I7"/>
  <c r="H13" i="5" l="1"/>
  <c r="G13"/>
  <c r="F13"/>
  <c r="I13"/>
  <c r="J13"/>
  <c r="H12"/>
  <c r="G12"/>
  <c r="F12"/>
  <c r="J12"/>
  <c r="I12"/>
  <c r="H11"/>
  <c r="F11"/>
  <c r="G11"/>
  <c r="J11"/>
  <c r="I11"/>
  <c r="G10"/>
  <c r="F10"/>
  <c r="H10"/>
  <c r="I10"/>
  <c r="J10"/>
  <c r="G9"/>
  <c r="F9"/>
  <c r="H9"/>
  <c r="I9"/>
  <c r="J9"/>
  <c r="H8"/>
  <c r="F8"/>
  <c r="G8"/>
  <c r="J8"/>
  <c r="I8"/>
  <c r="H7"/>
  <c r="G7"/>
  <c r="F7"/>
  <c r="I7"/>
  <c r="J7"/>
  <c r="G6"/>
  <c r="H6"/>
  <c r="F6"/>
  <c r="I6"/>
  <c r="J6"/>
  <c r="H5"/>
  <c r="G5"/>
  <c r="F5"/>
  <c r="I5"/>
  <c r="J5"/>
  <c r="H4"/>
  <c r="F4"/>
  <c r="G4"/>
  <c r="J4"/>
  <c r="I4"/>
  <c r="H3"/>
  <c r="F3"/>
  <c r="G3"/>
  <c r="J3"/>
  <c r="I3"/>
  <c r="G2"/>
  <c r="F2"/>
  <c r="H2"/>
  <c r="I2"/>
  <c r="J2"/>
  <c r="H12" i="1"/>
  <c r="F12"/>
  <c r="G12"/>
  <c r="O23"/>
  <c r="I12"/>
  <c r="J12"/>
  <c r="H13"/>
  <c r="F13"/>
  <c r="G13"/>
  <c r="O3"/>
  <c r="I13"/>
  <c r="M2" s="1"/>
  <c r="J13"/>
  <c r="N2" s="1"/>
  <c r="H14"/>
  <c r="G14"/>
  <c r="F14"/>
  <c r="O8"/>
  <c r="J14"/>
  <c r="I14"/>
  <c r="H15"/>
  <c r="F15"/>
  <c r="G15"/>
  <c r="O13"/>
  <c r="I15"/>
  <c r="J15"/>
  <c r="F6"/>
  <c r="G6"/>
  <c r="H6"/>
  <c r="O24"/>
  <c r="I6"/>
  <c r="M23" s="1"/>
  <c r="J6"/>
  <c r="N23" s="1"/>
  <c r="H9"/>
  <c r="F9"/>
  <c r="G9"/>
  <c r="O14"/>
  <c r="I9"/>
  <c r="M13" s="1"/>
  <c r="J9"/>
  <c r="N13" s="1"/>
  <c r="H7"/>
  <c r="O4" s="1"/>
  <c r="F7"/>
  <c r="M4" s="1"/>
  <c r="G7"/>
  <c r="N4" s="1"/>
  <c r="I7"/>
  <c r="M3" s="1"/>
  <c r="J7"/>
  <c r="N3" s="1"/>
  <c r="H10"/>
  <c r="F10"/>
  <c r="G10"/>
  <c r="O19"/>
  <c r="I10"/>
  <c r="M18" s="1"/>
  <c r="J10"/>
  <c r="N18" s="1"/>
  <c r="H8"/>
  <c r="F8"/>
  <c r="G8"/>
  <c r="O9"/>
  <c r="I8"/>
  <c r="M8" s="1"/>
  <c r="J8"/>
  <c r="N8" s="1"/>
  <c r="H4"/>
  <c r="O17" s="1"/>
  <c r="G4"/>
  <c r="N17" s="1"/>
  <c r="F4"/>
  <c r="M17" s="1"/>
  <c r="R17" s="1"/>
  <c r="I4"/>
  <c r="M19" s="1"/>
  <c r="J4"/>
  <c r="N19" s="1"/>
  <c r="H2"/>
  <c r="O7" s="1"/>
  <c r="F2"/>
  <c r="M7" s="1"/>
  <c r="G2"/>
  <c r="N7" s="1"/>
  <c r="I2"/>
  <c r="M9" s="1"/>
  <c r="J2"/>
  <c r="N9" s="1"/>
  <c r="H5"/>
  <c r="O22" s="1"/>
  <c r="F5"/>
  <c r="M22" s="1"/>
  <c r="G5"/>
  <c r="N22" s="1"/>
  <c r="J5"/>
  <c r="N24" s="1"/>
  <c r="I5"/>
  <c r="M24" s="1"/>
  <c r="R24" s="1"/>
  <c r="H3"/>
  <c r="O12" s="1"/>
  <c r="F3"/>
  <c r="M12" s="1"/>
  <c r="G3"/>
  <c r="N12" s="1"/>
  <c r="I3"/>
  <c r="M14" s="1"/>
  <c r="J3"/>
  <c r="N14" s="1"/>
  <c r="K7" i="7"/>
  <c r="R2" i="1" l="1"/>
  <c r="R23"/>
  <c r="R13"/>
  <c r="R3"/>
  <c r="R4"/>
  <c r="S4" s="1"/>
  <c r="R18"/>
  <c r="R8"/>
  <c r="R19"/>
  <c r="S19" s="1"/>
  <c r="R9"/>
  <c r="R7"/>
  <c r="R22"/>
  <c r="R14"/>
  <c r="R12"/>
  <c r="S2" l="1"/>
  <c r="S3"/>
  <c r="S17"/>
  <c r="S18"/>
  <c r="S7"/>
  <c r="S8"/>
  <c r="S9"/>
  <c r="S22"/>
  <c r="S23"/>
  <c r="S24"/>
  <c r="S12"/>
  <c r="S13"/>
  <c r="S14"/>
  <c r="U4" l="1"/>
  <c r="U2"/>
  <c r="U3"/>
  <c r="U17"/>
  <c r="U19"/>
  <c r="U18"/>
  <c r="U7"/>
  <c r="U8"/>
  <c r="U9"/>
  <c r="U22"/>
  <c r="U24"/>
  <c r="U23"/>
  <c r="U14"/>
  <c r="U13"/>
  <c r="U12"/>
  <c r="X3" l="1"/>
  <c r="Y3"/>
  <c r="AA3"/>
  <c r="AB3"/>
  <c r="Z3"/>
  <c r="W3"/>
  <c r="Z2"/>
  <c r="AA2"/>
  <c r="X2"/>
  <c r="W2"/>
  <c r="Y2"/>
  <c r="AB2"/>
  <c r="Z4"/>
  <c r="AB4"/>
  <c r="Y4"/>
  <c r="X4"/>
  <c r="W4"/>
  <c r="AA4"/>
  <c r="AA18"/>
  <c r="Z18"/>
  <c r="Y18"/>
  <c r="W18"/>
  <c r="AB18"/>
  <c r="X18"/>
  <c r="X19"/>
  <c r="Z19"/>
  <c r="W19"/>
  <c r="Y19"/>
  <c r="AA19"/>
  <c r="AB19"/>
  <c r="Y17"/>
  <c r="Z17"/>
  <c r="AA17"/>
  <c r="W17"/>
  <c r="X17"/>
  <c r="AB17"/>
  <c r="Z9"/>
  <c r="X9"/>
  <c r="AA9"/>
  <c r="AB9"/>
  <c r="Y9"/>
  <c r="W9"/>
  <c r="X8"/>
  <c r="Y8"/>
  <c r="AA8"/>
  <c r="Z8"/>
  <c r="W8"/>
  <c r="AB8"/>
  <c r="Y7"/>
  <c r="X7"/>
  <c r="AB7"/>
  <c r="Z7"/>
  <c r="AA7"/>
  <c r="W7"/>
  <c r="AB23"/>
  <c r="Y23"/>
  <c r="W23"/>
  <c r="AA23"/>
  <c r="Z23"/>
  <c r="X23"/>
  <c r="X24"/>
  <c r="AB24"/>
  <c r="Z24"/>
  <c r="Y24"/>
  <c r="W24"/>
  <c r="AA24"/>
  <c r="W22"/>
  <c r="AB22"/>
  <c r="Z22"/>
  <c r="Y22"/>
  <c r="AA22"/>
  <c r="X22"/>
  <c r="AA12"/>
  <c r="W12"/>
  <c r="AB12"/>
  <c r="X12"/>
  <c r="Z12"/>
  <c r="Y12"/>
  <c r="AB13"/>
  <c r="Z13"/>
  <c r="W13"/>
  <c r="X13"/>
  <c r="AA13"/>
  <c r="Y13"/>
  <c r="X14"/>
  <c r="AA14"/>
  <c r="AB14"/>
  <c r="Z14"/>
  <c r="W14"/>
  <c r="Y14"/>
  <c r="E7" i="3"/>
  <c r="F7"/>
  <c r="H7"/>
  <c r="I7"/>
  <c r="G7"/>
  <c r="C7"/>
  <c r="G6"/>
  <c r="H6"/>
  <c r="E6"/>
  <c r="C6"/>
  <c r="F6"/>
  <c r="I6"/>
  <c r="G8"/>
  <c r="I8"/>
  <c r="F8"/>
  <c r="E8"/>
  <c r="C8"/>
  <c r="H8"/>
  <c r="H22"/>
  <c r="G22"/>
  <c r="F22"/>
  <c r="C22"/>
  <c r="I22"/>
  <c r="E22"/>
  <c r="E23"/>
  <c r="G23"/>
  <c r="C23"/>
  <c r="F23"/>
  <c r="H23"/>
  <c r="I23"/>
  <c r="F21"/>
  <c r="G21"/>
  <c r="H21"/>
  <c r="C21"/>
  <c r="E21"/>
  <c r="I21"/>
  <c r="G13"/>
  <c r="E13"/>
  <c r="H13"/>
  <c r="I13"/>
  <c r="F13"/>
  <c r="C13"/>
  <c r="E12"/>
  <c r="F12"/>
  <c r="H12"/>
  <c r="G12"/>
  <c r="C12"/>
  <c r="I12"/>
  <c r="F11"/>
  <c r="E11"/>
  <c r="I11"/>
  <c r="G11"/>
  <c r="H11"/>
  <c r="C11"/>
  <c r="I27"/>
  <c r="F27"/>
  <c r="C27"/>
  <c r="H27"/>
  <c r="G27"/>
  <c r="E27"/>
  <c r="E28"/>
  <c r="I28"/>
  <c r="G28"/>
  <c r="F28"/>
  <c r="C28"/>
  <c r="H28"/>
  <c r="C26"/>
  <c r="I26"/>
  <c r="G26"/>
  <c r="F26"/>
  <c r="H26"/>
  <c r="E26"/>
  <c r="H16"/>
  <c r="C16"/>
  <c r="I16"/>
  <c r="E16"/>
  <c r="G16"/>
  <c r="F16"/>
  <c r="I17"/>
  <c r="G17"/>
  <c r="C17"/>
  <c r="E17"/>
  <c r="H17"/>
  <c r="F17"/>
  <c r="E18"/>
  <c r="H18"/>
  <c r="I18"/>
  <c r="G18"/>
  <c r="C18"/>
  <c r="F18"/>
  <c r="J8" l="1"/>
  <c r="D8"/>
  <c r="K8"/>
  <c r="L8" s="1"/>
  <c r="K6"/>
  <c r="D6"/>
  <c r="J6"/>
  <c r="J7"/>
  <c r="D7"/>
  <c r="K7"/>
  <c r="L7" s="1"/>
  <c r="D21"/>
  <c r="K21"/>
  <c r="L21" s="1"/>
  <c r="J21"/>
  <c r="J23"/>
  <c r="D23"/>
  <c r="K23"/>
  <c r="L23" s="1"/>
  <c r="D22"/>
  <c r="K22"/>
  <c r="L22" s="1"/>
  <c r="J22"/>
  <c r="J11"/>
  <c r="K11"/>
  <c r="D11"/>
  <c r="J12"/>
  <c r="K12"/>
  <c r="D12"/>
  <c r="J13"/>
  <c r="K13"/>
  <c r="D13"/>
  <c r="K26"/>
  <c r="D26"/>
  <c r="J26"/>
  <c r="J28"/>
  <c r="K28"/>
  <c r="D28"/>
  <c r="K27"/>
  <c r="D27"/>
  <c r="J27"/>
  <c r="J18"/>
  <c r="D18"/>
  <c r="K18"/>
  <c r="L18" s="1"/>
  <c r="J17"/>
  <c r="D17"/>
  <c r="K17"/>
  <c r="L17" s="1"/>
  <c r="K16"/>
  <c r="D16"/>
  <c r="J16"/>
  <c r="L6" l="1"/>
  <c r="L13"/>
  <c r="L12"/>
  <c r="L11"/>
  <c r="L27"/>
  <c r="L28"/>
  <c r="L26"/>
  <c r="L16"/>
</calcChain>
</file>

<file path=xl/sharedStrings.xml><?xml version="1.0" encoding="utf-8"?>
<sst xmlns="http://schemas.openxmlformats.org/spreadsheetml/2006/main" count="341" uniqueCount="111">
  <si>
    <t>V</t>
  </si>
  <si>
    <t>E</t>
  </si>
  <si>
    <t>D</t>
  </si>
  <si>
    <t>GP</t>
  </si>
  <si>
    <t>GC</t>
  </si>
  <si>
    <t>L</t>
  </si>
  <si>
    <t>M</t>
  </si>
  <si>
    <t>N</t>
  </si>
  <si>
    <t>O</t>
  </si>
  <si>
    <t>P</t>
  </si>
  <si>
    <t>Q</t>
  </si>
  <si>
    <t>ÁRBITROS</t>
  </si>
  <si>
    <t>FEDERAÇÃO DE FUTEBOL DE MESA DE BRASÍLIA</t>
  </si>
  <si>
    <t>DATA:</t>
  </si>
  <si>
    <t>ROD</t>
  </si>
  <si>
    <t>ARTILHEIROS</t>
  </si>
  <si>
    <t>JOGOS</t>
  </si>
  <si>
    <t>x</t>
  </si>
  <si>
    <t>CLASSIFICAÇÃO FINAL DA PRIMEIRA FASE</t>
  </si>
  <si>
    <t>GRUPO</t>
  </si>
  <si>
    <t>CF</t>
  </si>
  <si>
    <t>CLUBES</t>
  </si>
  <si>
    <t>J</t>
  </si>
  <si>
    <t>GF</t>
  </si>
  <si>
    <t>SG</t>
  </si>
  <si>
    <t>PG</t>
  </si>
  <si>
    <t>Aprov.</t>
  </si>
  <si>
    <t>A</t>
  </si>
  <si>
    <t>1º</t>
  </si>
  <si>
    <t>2º</t>
  </si>
  <si>
    <t>3º</t>
  </si>
  <si>
    <t>B</t>
  </si>
  <si>
    <t>C</t>
  </si>
  <si>
    <t>F</t>
  </si>
  <si>
    <t>Ouro</t>
  </si>
  <si>
    <t>H</t>
  </si>
  <si>
    <t>I</t>
  </si>
  <si>
    <t>GRUPOS DA SEGUNDA FASE</t>
  </si>
  <si>
    <t>K</t>
  </si>
  <si>
    <t>1º A</t>
  </si>
  <si>
    <t>1º B</t>
  </si>
  <si>
    <t>1º C</t>
  </si>
  <si>
    <t>1º D</t>
  </si>
  <si>
    <t>1º mel. 2º</t>
  </si>
  <si>
    <t>1º G</t>
  </si>
  <si>
    <t>1º F</t>
  </si>
  <si>
    <t>1º E</t>
  </si>
  <si>
    <t>2º mel. 2º</t>
  </si>
  <si>
    <t>3º mel. 2º</t>
  </si>
  <si>
    <t>4º mel. 2º</t>
  </si>
  <si>
    <t>5º mel. 2º</t>
  </si>
  <si>
    <t>TIMES</t>
  </si>
  <si>
    <t>Times</t>
  </si>
  <si>
    <t>01.10.2022</t>
  </si>
  <si>
    <t>COPA PLANALTO - 2022</t>
  </si>
  <si>
    <t>COPA PLANALTO 2022 - Segunda Fase</t>
  </si>
  <si>
    <t>CLASSIFICAÇÃO FINAL DA TAÇA DE BRONZE</t>
  </si>
  <si>
    <t>1ª - 09:00</t>
  </si>
  <si>
    <t>2ª - 10:00</t>
  </si>
  <si>
    <t>3ª - 11:00</t>
  </si>
  <si>
    <t>Bronze-1</t>
  </si>
  <si>
    <t>Bronze-3</t>
  </si>
  <si>
    <t>Bronze-2</t>
  </si>
  <si>
    <t>MAGNETO</t>
  </si>
  <si>
    <t>LARA GALÃO</t>
  </si>
  <si>
    <t>BLACK POWER</t>
  </si>
  <si>
    <t>MAGNO</t>
  </si>
  <si>
    <t>AMAURY</t>
  </si>
  <si>
    <t>ANDRÉ MALCHER</t>
  </si>
  <si>
    <t>AZTECA</t>
  </si>
  <si>
    <t>GALO DOIDO</t>
  </si>
  <si>
    <t>MANCHESTER</t>
  </si>
  <si>
    <t>VASQUES</t>
  </si>
  <si>
    <t>RODRIGO</t>
  </si>
  <si>
    <t>RÉGIS</t>
  </si>
  <si>
    <t>AMIGOS</t>
  </si>
  <si>
    <t>BOTA JUNIOR</t>
  </si>
  <si>
    <t>GERAÇÃO ELEITA</t>
  </si>
  <si>
    <t>PAULO CÉSAR</t>
  </si>
  <si>
    <t>JUNIOR</t>
  </si>
  <si>
    <t>WILLIAM MOREIRA</t>
  </si>
  <si>
    <t>IZALCI</t>
  </si>
  <si>
    <t>ELDORADO</t>
  </si>
  <si>
    <t>ARMAÇÃO</t>
  </si>
  <si>
    <t>MARCELO FERREIRA</t>
  </si>
  <si>
    <t>JEAN</t>
  </si>
  <si>
    <t>AÉCIO</t>
  </si>
  <si>
    <t>DÍNAMO</t>
  </si>
  <si>
    <t>FANTASMA</t>
  </si>
  <si>
    <t>WILLIAM SPORT</t>
  </si>
  <si>
    <t>ANDRÉ BRANDÃO</t>
  </si>
  <si>
    <t>SIMPLÍCIO</t>
  </si>
  <si>
    <t>WILLIAM DIAS</t>
  </si>
  <si>
    <t xml:space="preserve"> </t>
  </si>
  <si>
    <t>Rótulos de Linha</t>
  </si>
  <si>
    <t>Total geral</t>
  </si>
  <si>
    <t>Soma de J</t>
  </si>
  <si>
    <t>Valores</t>
  </si>
  <si>
    <t>Soma de V</t>
  </si>
  <si>
    <t>Soma de E</t>
  </si>
  <si>
    <t>Soma de D</t>
  </si>
  <si>
    <t>Soma de GF</t>
  </si>
  <si>
    <t>Soma de GC</t>
  </si>
  <si>
    <t>Soma de SG</t>
  </si>
  <si>
    <t>Soma de PG</t>
  </si>
  <si>
    <t>Paulo César</t>
  </si>
  <si>
    <t>Vasques</t>
  </si>
  <si>
    <t>Aécio</t>
  </si>
  <si>
    <t>Jean</t>
  </si>
  <si>
    <t>Izalci</t>
  </si>
  <si>
    <t>J. Ricardo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</si>
</sst>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dd\.mm\.yyyy"/>
  </numFmts>
  <fonts count="37">
    <font>
      <sz val="11"/>
      <color rgb="FF000000"/>
      <name val="Calibri"/>
    </font>
    <font>
      <sz val="9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b/>
      <i/>
      <sz val="28"/>
      <color rgb="FF0066CC"/>
      <name val="Arial"/>
      <family val="2"/>
    </font>
    <font>
      <b/>
      <sz val="12"/>
      <color rgb="FFFFFFFF"/>
      <name val="Arial"/>
      <family val="2"/>
    </font>
    <font>
      <b/>
      <sz val="14"/>
      <name val="Arial"/>
      <family val="2"/>
    </font>
    <font>
      <b/>
      <sz val="10"/>
      <color rgb="FFFFFFFF"/>
      <name val="Arial"/>
      <family val="2"/>
    </font>
    <font>
      <sz val="11"/>
      <name val="Calibri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sz val="14"/>
      <color rgb="FFFF0000"/>
      <name val="Arial"/>
      <family val="2"/>
    </font>
    <font>
      <b/>
      <sz val="9"/>
      <color rgb="FFFFFFFF"/>
      <name val="Arial"/>
      <family val="2"/>
    </font>
    <font>
      <b/>
      <sz val="9"/>
      <color rgb="FFFFFFFF"/>
      <name val="Verdana"/>
      <family val="2"/>
    </font>
    <font>
      <b/>
      <sz val="36"/>
      <name val="Arial"/>
      <family val="2"/>
    </font>
    <font>
      <b/>
      <sz val="12"/>
      <name val="Arial"/>
      <family val="2"/>
    </font>
    <font>
      <b/>
      <sz val="26"/>
      <name val="Arial"/>
      <family val="2"/>
    </font>
    <font>
      <b/>
      <sz val="10"/>
      <color rgb="FFFF0000"/>
      <name val="Arial"/>
      <family val="2"/>
    </font>
    <font>
      <sz val="9"/>
      <color rgb="FFFF0000"/>
      <name val="Arial"/>
      <family val="2"/>
    </font>
    <font>
      <b/>
      <sz val="9"/>
      <name val="Verdana"/>
      <family val="2"/>
    </font>
    <font>
      <b/>
      <sz val="9"/>
      <color rgb="FFFF0000"/>
      <name val="Arial"/>
      <family val="2"/>
    </font>
    <font>
      <b/>
      <sz val="14"/>
      <name val="Arial"/>
      <family val="2"/>
    </font>
    <font>
      <b/>
      <sz val="10"/>
      <color rgb="FFFF0000"/>
      <name val="Arial"/>
      <family val="2"/>
    </font>
    <font>
      <b/>
      <sz val="16"/>
      <name val="Arial"/>
      <family val="2"/>
    </font>
    <font>
      <sz val="16"/>
      <name val="Calibri"/>
      <family val="2"/>
    </font>
    <font>
      <b/>
      <sz val="16"/>
      <color rgb="FF0070C0"/>
      <name val="Arial"/>
      <family val="2"/>
    </font>
    <font>
      <b/>
      <i/>
      <sz val="24"/>
      <color rgb="FF0070C0"/>
      <name val="Arial"/>
      <family val="2"/>
    </font>
    <font>
      <sz val="11"/>
      <color rgb="FF0070C0"/>
      <name val="Calibri"/>
      <family val="2"/>
    </font>
    <font>
      <b/>
      <sz val="16"/>
      <color rgb="FFC00000"/>
      <name val="Arial"/>
      <family val="2"/>
    </font>
    <font>
      <b/>
      <i/>
      <sz val="18"/>
      <color rgb="FF0070C0"/>
      <name val="Arial"/>
      <family val="2"/>
    </font>
    <font>
      <b/>
      <i/>
      <sz val="28"/>
      <color rgb="FF00B050"/>
      <name val="Arial"/>
      <family val="2"/>
    </font>
    <font>
      <sz val="28"/>
      <color rgb="FF00B050"/>
      <name val="Calibri"/>
      <family val="2"/>
    </font>
    <font>
      <b/>
      <i/>
      <sz val="32"/>
      <color rgb="FF00B050"/>
      <name val="Arial"/>
      <family val="2"/>
    </font>
    <font>
      <sz val="32"/>
      <color rgb="FF00B050"/>
      <name val="Calibri"/>
      <family val="2"/>
    </font>
    <font>
      <b/>
      <i/>
      <sz val="19"/>
      <color rgb="FF00B050"/>
      <name val="Arial"/>
      <family val="2"/>
    </font>
    <font>
      <b/>
      <i/>
      <sz val="18"/>
      <color rgb="FF00B05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DBE5F1"/>
        <bgColor rgb="FFDBE5F1"/>
      </patternFill>
    </fill>
    <fill>
      <patternFill patternType="solid">
        <fgColor rgb="FFF2DBDB"/>
        <bgColor rgb="FFF2DBDB"/>
      </patternFill>
    </fill>
    <fill>
      <patternFill patternType="solid">
        <fgColor rgb="FFFF0000"/>
        <bgColor rgb="FFFF0000"/>
      </patternFill>
    </fill>
    <fill>
      <patternFill patternType="solid">
        <fgColor rgb="FFFF0000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42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/>
    <xf numFmtId="164" fontId="1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" fontId="5" fillId="2" borderId="1" xfId="0" applyNumberFormat="1" applyFont="1" applyFill="1" applyBorder="1" applyAlignment="1">
      <alignment horizontal="left" vertical="center"/>
    </xf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" fontId="7" fillId="2" borderId="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0" fontId="1" fillId="0" borderId="13" xfId="0" applyNumberFormat="1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3" fillId="0" borderId="0" xfId="0" applyFont="1" applyAlignme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16" fontId="5" fillId="2" borderId="1" xfId="0" applyNumberFormat="1" applyFont="1" applyFill="1" applyBorder="1" applyAlignment="1">
      <alignment horizontal="center" vertical="center"/>
    </xf>
    <xf numFmtId="16" fontId="16" fillId="0" borderId="0" xfId="0" applyNumberFormat="1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 wrapText="1"/>
    </xf>
    <xf numFmtId="1" fontId="18" fillId="0" borderId="2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1" fontId="2" fillId="3" borderId="2" xfId="0" applyNumberFormat="1" applyFont="1" applyFill="1" applyBorder="1" applyAlignment="1">
      <alignment horizontal="center" vertical="center" wrapText="1"/>
    </xf>
    <xf numFmtId="1" fontId="18" fillId="3" borderId="2" xfId="0" applyNumberFormat="1" applyFont="1" applyFill="1" applyBorder="1" applyAlignment="1">
      <alignment horizontal="center" vertical="center" wrapText="1"/>
    </xf>
    <xf numFmtId="3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center" vertical="center" wrapText="1"/>
    </xf>
    <xf numFmtId="1" fontId="2" fillId="3" borderId="9" xfId="0" applyNumberFormat="1" applyFont="1" applyFill="1" applyBorder="1" applyAlignment="1">
      <alignment horizontal="center" vertical="center" wrapText="1"/>
    </xf>
    <xf numFmtId="1" fontId="19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0" fontId="20" fillId="0" borderId="0" xfId="0" applyNumberFormat="1" applyFont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0" fontId="14" fillId="2" borderId="1" xfId="0" applyNumberFormat="1" applyFont="1" applyFill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1" fontId="23" fillId="3" borderId="2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Fill="1" applyAlignment="1"/>
    <xf numFmtId="16" fontId="7" fillId="6" borderId="2" xfId="0" applyNumberFormat="1" applyFont="1" applyFill="1" applyBorder="1" applyAlignment="1">
      <alignment horizontal="center" vertical="center"/>
    </xf>
    <xf numFmtId="1" fontId="9" fillId="7" borderId="2" xfId="0" applyNumberFormat="1" applyFont="1" applyFill="1" applyBorder="1" applyAlignment="1">
      <alignment horizontal="center" vertical="center" wrapText="1"/>
    </xf>
    <xf numFmtId="1" fontId="10" fillId="7" borderId="2" xfId="0" applyNumberFormat="1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3" fontId="9" fillId="7" borderId="2" xfId="0" applyNumberFormat="1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1" fontId="9" fillId="8" borderId="2" xfId="0" applyNumberFormat="1" applyFont="1" applyFill="1" applyBorder="1" applyAlignment="1">
      <alignment horizontal="center" vertical="center" wrapText="1"/>
    </xf>
    <xf numFmtId="1" fontId="10" fillId="8" borderId="2" xfId="0" applyNumberFormat="1" applyFont="1" applyFill="1" applyBorder="1" applyAlignment="1">
      <alignment horizontal="center" vertical="center" wrapText="1"/>
    </xf>
    <xf numFmtId="0" fontId="11" fillId="8" borderId="2" xfId="0" applyFont="1" applyFill="1" applyBorder="1" applyAlignment="1">
      <alignment horizontal="center" vertical="center" wrapText="1"/>
    </xf>
    <xf numFmtId="3" fontId="9" fillId="8" borderId="2" xfId="0" applyNumberFormat="1" applyFont="1" applyFill="1" applyBorder="1" applyAlignment="1">
      <alignment horizontal="center" vertical="center"/>
    </xf>
    <xf numFmtId="0" fontId="9" fillId="8" borderId="2" xfId="0" applyFont="1" applyFill="1" applyBorder="1" applyAlignment="1">
      <alignment horizontal="center" vertical="center" wrapText="1"/>
    </xf>
    <xf numFmtId="0" fontId="10" fillId="8" borderId="2" xfId="0" applyFont="1" applyFill="1" applyBorder="1" applyAlignment="1">
      <alignment horizontal="center" vertical="center" wrapText="1"/>
    </xf>
    <xf numFmtId="1" fontId="9" fillId="9" borderId="2" xfId="0" applyNumberFormat="1" applyFont="1" applyFill="1" applyBorder="1" applyAlignment="1">
      <alignment horizontal="center" vertical="center" wrapText="1"/>
    </xf>
    <xf numFmtId="1" fontId="10" fillId="9" borderId="2" xfId="0" applyNumberFormat="1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 wrapText="1"/>
    </xf>
    <xf numFmtId="3" fontId="9" fillId="9" borderId="2" xfId="0" applyNumberFormat="1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/>
    </xf>
    <xf numFmtId="10" fontId="14" fillId="2" borderId="15" xfId="0" applyNumberFormat="1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0" fontId="1" fillId="0" borderId="15" xfId="0" applyNumberFormat="1" applyFont="1" applyBorder="1" applyAlignment="1">
      <alignment horizontal="center" vertical="center"/>
    </xf>
    <xf numFmtId="0" fontId="1" fillId="15" borderId="14" xfId="0" applyFont="1" applyFill="1" applyBorder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2" fillId="15" borderId="0" xfId="0" applyFont="1" applyFill="1" applyAlignment="1">
      <alignment horizontal="left" vertical="center"/>
    </xf>
    <xf numFmtId="0" fontId="0" fillId="15" borderId="0" xfId="0" applyFont="1" applyFill="1" applyAlignment="1"/>
    <xf numFmtId="0" fontId="26" fillId="15" borderId="14" xfId="0" quotePrefix="1" applyFont="1" applyFill="1" applyBorder="1" applyAlignment="1">
      <alignment horizontal="left" vertical="center"/>
    </xf>
    <xf numFmtId="0" fontId="29" fillId="15" borderId="14" xfId="0" applyFont="1" applyFill="1" applyBorder="1" applyAlignment="1">
      <alignment horizontal="left" vertical="center"/>
    </xf>
    <xf numFmtId="0" fontId="29" fillId="0" borderId="0" xfId="0" quotePrefix="1" applyFont="1" applyAlignment="1">
      <alignment horizontal="left" vertical="center"/>
    </xf>
    <xf numFmtId="0" fontId="30" fillId="0" borderId="0" xfId="0" quotePrefix="1" applyFont="1" applyAlignment="1">
      <alignment horizontal="left" vertical="center"/>
    </xf>
    <xf numFmtId="0" fontId="35" fillId="15" borderId="14" xfId="0" applyFont="1" applyFill="1" applyBorder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0" fillId="0" borderId="0" xfId="0" applyFont="1" applyAlignment="1"/>
    <xf numFmtId="0" fontId="2" fillId="0" borderId="0" xfId="0" applyFont="1" applyAlignment="1">
      <alignment horizontal="center" vertical="center" wrapText="1"/>
    </xf>
    <xf numFmtId="0" fontId="0" fillId="0" borderId="0" xfId="0" applyFont="1" applyAlignment="1"/>
    <xf numFmtId="165" fontId="6" fillId="0" borderId="0" xfId="0" quotePrefix="1" applyNumberFormat="1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4" fillId="0" borderId="0" xfId="0" applyFont="1" applyAlignment="1"/>
    <xf numFmtId="0" fontId="4" fillId="0" borderId="0" xfId="0" quotePrefix="1" applyFont="1" applyAlignment="1">
      <alignment horizontal="center" vertical="center"/>
    </xf>
    <xf numFmtId="1" fontId="24" fillId="8" borderId="10" xfId="0" quotePrefix="1" applyNumberFormat="1" applyFont="1" applyFill="1" applyBorder="1" applyAlignment="1">
      <alignment horizontal="center" vertical="center" textRotation="90" wrapText="1"/>
    </xf>
    <xf numFmtId="0" fontId="25" fillId="8" borderId="11" xfId="0" applyFont="1" applyFill="1" applyBorder="1" applyAlignment="1">
      <alignment textRotation="90"/>
    </xf>
    <xf numFmtId="1" fontId="24" fillId="9" borderId="10" xfId="0" quotePrefix="1" applyNumberFormat="1" applyFont="1" applyFill="1" applyBorder="1" applyAlignment="1">
      <alignment horizontal="center" vertical="center" textRotation="90" wrapText="1"/>
    </xf>
    <xf numFmtId="0" fontId="25" fillId="9" borderId="11" xfId="0" applyFont="1" applyFill="1" applyBorder="1" applyAlignment="1">
      <alignment textRotation="90"/>
    </xf>
    <xf numFmtId="0" fontId="25" fillId="9" borderId="12" xfId="0" applyFont="1" applyFill="1" applyBorder="1" applyAlignment="1">
      <alignment textRotation="90"/>
    </xf>
    <xf numFmtId="0" fontId="7" fillId="2" borderId="3" xfId="0" applyFont="1" applyFill="1" applyBorder="1" applyAlignment="1">
      <alignment horizontal="center" vertical="center" wrapText="1"/>
    </xf>
    <xf numFmtId="0" fontId="8" fillId="0" borderId="4" xfId="0" applyFont="1" applyBorder="1"/>
    <xf numFmtId="0" fontId="8" fillId="0" borderId="5" xfId="0" applyFont="1" applyBorder="1"/>
    <xf numFmtId="0" fontId="7" fillId="2" borderId="7" xfId="0" applyFont="1" applyFill="1" applyBorder="1" applyAlignment="1">
      <alignment horizontal="center" vertical="center" wrapText="1"/>
    </xf>
    <xf numFmtId="0" fontId="8" fillId="0" borderId="8" xfId="0" applyFont="1" applyBorder="1"/>
    <xf numFmtId="1" fontId="24" fillId="7" borderId="10" xfId="0" applyNumberFormat="1" applyFont="1" applyFill="1" applyBorder="1" applyAlignment="1">
      <alignment horizontal="center" vertical="center" textRotation="90" wrapText="1"/>
    </xf>
    <xf numFmtId="0" fontId="25" fillId="7" borderId="11" xfId="0" applyFont="1" applyFill="1" applyBorder="1" applyAlignment="1">
      <alignment textRotation="90"/>
    </xf>
    <xf numFmtId="16" fontId="7" fillId="2" borderId="3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0" fontId="8" fillId="14" borderId="15" xfId="0" applyFont="1" applyFill="1" applyBorder="1"/>
    <xf numFmtId="0" fontId="15" fillId="10" borderId="15" xfId="0" applyFont="1" applyFill="1" applyBorder="1" applyAlignment="1">
      <alignment horizontal="center" vertical="center"/>
    </xf>
    <xf numFmtId="0" fontId="8" fillId="10" borderId="15" xfId="0" applyFont="1" applyFill="1" applyBorder="1"/>
    <xf numFmtId="0" fontId="15" fillId="11" borderId="15" xfId="0" applyFont="1" applyFill="1" applyBorder="1" applyAlignment="1">
      <alignment horizontal="center" vertical="center"/>
    </xf>
    <xf numFmtId="0" fontId="8" fillId="11" borderId="15" xfId="0" applyFont="1" applyFill="1" applyBorder="1"/>
    <xf numFmtId="0" fontId="15" fillId="12" borderId="15" xfId="0" applyFont="1" applyFill="1" applyBorder="1" applyAlignment="1">
      <alignment horizontal="center" vertical="center"/>
    </xf>
    <xf numFmtId="0" fontId="8" fillId="12" borderId="15" xfId="0" applyFont="1" applyFill="1" applyBorder="1"/>
    <xf numFmtId="0" fontId="15" fillId="13" borderId="15" xfId="0" applyFont="1" applyFill="1" applyBorder="1" applyAlignment="1">
      <alignment horizontal="center" vertical="center"/>
    </xf>
    <xf numFmtId="0" fontId="8" fillId="13" borderId="15" xfId="0" applyFont="1" applyFill="1" applyBorder="1"/>
    <xf numFmtId="1" fontId="17" fillId="0" borderId="10" xfId="0" applyNumberFormat="1" applyFont="1" applyBorder="1" applyAlignment="1">
      <alignment horizontal="center" vertical="center" wrapText="1"/>
    </xf>
    <xf numFmtId="0" fontId="8" fillId="0" borderId="11" xfId="0" applyFont="1" applyBorder="1"/>
    <xf numFmtId="0" fontId="8" fillId="0" borderId="12" xfId="0" applyFont="1" applyBorder="1"/>
    <xf numFmtId="1" fontId="17" fillId="3" borderId="10" xfId="0" applyNumberFormat="1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2" fillId="0" borderId="0" xfId="0" applyFont="1" applyAlignment="1"/>
    <xf numFmtId="0" fontId="27" fillId="0" borderId="0" xfId="0" quotePrefix="1" applyFont="1" applyAlignment="1">
      <alignment horizontal="center" vertical="center"/>
    </xf>
    <xf numFmtId="0" fontId="28" fillId="0" borderId="0" xfId="0" applyFont="1" applyAlignment="1"/>
    <xf numFmtId="14" fontId="22" fillId="0" borderId="0" xfId="0" quotePrefix="1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pivotButton="1" applyFont="1" applyAlignment="1"/>
    <xf numFmtId="0" fontId="0" fillId="0" borderId="0" xfId="0" applyFont="1" applyAlignment="1">
      <alignment horizontal="left"/>
    </xf>
    <xf numFmtId="0" fontId="0" fillId="0" borderId="0" xfId="0" applyNumberFormat="1" applyFont="1" applyAlignment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6" borderId="0" xfId="0" applyFont="1" applyFill="1" applyAlignment="1"/>
    <xf numFmtId="0" fontId="0" fillId="16" borderId="0" xfId="0" applyFont="1" applyFill="1" applyAlignment="1">
      <alignment vertical="center"/>
    </xf>
    <xf numFmtId="0" fontId="0" fillId="16" borderId="0" xfId="0" applyFill="1" applyAlignment="1">
      <alignment horizontal="center" vertical="center"/>
    </xf>
    <xf numFmtId="0" fontId="0" fillId="1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Futebol" refreshedDate="37257.148636689817" createdVersion="3" refreshedVersion="3" minRefreshableVersion="3" recordCount="15">
  <cacheSource type="worksheet">
    <worksheetSource ref="A1:I16" sheet="Plan1"/>
  </cacheSource>
  <cacheFields count="9">
    <cacheField name="CLUBES" numFmtId="0">
      <sharedItems count="15">
        <s v="MAGNETO"/>
        <s v="LARA GALÃO"/>
        <s v="BLACK POWER"/>
        <s v="AZTECA"/>
        <s v="MANCHESTER"/>
        <s v="GALO DOIDO"/>
        <s v="AMIGOS"/>
        <s v="GERAÇÃO ELEITA"/>
        <s v="BOTA JUNIOR"/>
        <s v="IZALCI"/>
        <s v="ELDORADO"/>
        <s v="ARMAÇÃO"/>
        <s v="FANTASMA"/>
        <s v="DÍNAMO"/>
        <s v="WILLIAM SPORT"/>
      </sharedItems>
    </cacheField>
    <cacheField name="J" numFmtId="0">
      <sharedItems containsSemiMixedTypes="0" containsString="0" containsNumber="1" containsInteger="1" minValue="2" maxValue="2"/>
    </cacheField>
    <cacheField name="V" numFmtId="0">
      <sharedItems containsSemiMixedTypes="0" containsString="0" containsNumber="1" containsInteger="1" minValue="0" maxValue="2"/>
    </cacheField>
    <cacheField name="E" numFmtId="0">
      <sharedItems containsSemiMixedTypes="0" containsString="0" containsNumber="1" containsInteger="1" minValue="0" maxValue="2"/>
    </cacheField>
    <cacheField name="D" numFmtId="0">
      <sharedItems containsSemiMixedTypes="0" containsString="0" containsNumber="1" containsInteger="1" minValue="0" maxValue="2"/>
    </cacheField>
    <cacheField name="GF" numFmtId="0">
      <sharedItems containsSemiMixedTypes="0" containsString="0" containsNumber="1" containsInteger="1" minValue="0" maxValue="7"/>
    </cacheField>
    <cacheField name="GC" numFmtId="0">
      <sharedItems containsSemiMixedTypes="0" containsString="0" containsNumber="1" containsInteger="1" minValue="0" maxValue="7"/>
    </cacheField>
    <cacheField name="SG" numFmtId="0">
      <sharedItems containsSemiMixedTypes="0" containsString="0" containsNumber="1" containsInteger="1" minValue="-7" maxValue="7"/>
    </cacheField>
    <cacheField name="PG" numFmtId="0">
      <sharedItems containsSemiMixedTypes="0" containsString="0" containsNumber="1" containsInteger="1" minValue="0" maxValue="6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">
  <r>
    <x v="0"/>
    <n v="2"/>
    <n v="2"/>
    <n v="0"/>
    <n v="0"/>
    <n v="7"/>
    <n v="0"/>
    <n v="7"/>
    <n v="6"/>
  </r>
  <r>
    <x v="1"/>
    <n v="2"/>
    <n v="1"/>
    <n v="0"/>
    <n v="1"/>
    <n v="2"/>
    <n v="2"/>
    <n v="0"/>
    <n v="3"/>
  </r>
  <r>
    <x v="2"/>
    <n v="2"/>
    <n v="0"/>
    <n v="0"/>
    <n v="2"/>
    <n v="0"/>
    <n v="7"/>
    <n v="-7"/>
    <n v="0"/>
  </r>
  <r>
    <x v="3"/>
    <n v="2"/>
    <n v="1"/>
    <n v="1"/>
    <n v="0"/>
    <n v="2"/>
    <n v="1"/>
    <n v="1"/>
    <n v="4"/>
  </r>
  <r>
    <x v="4"/>
    <n v="2"/>
    <n v="0"/>
    <n v="2"/>
    <n v="0"/>
    <n v="1"/>
    <n v="1"/>
    <n v="0"/>
    <n v="2"/>
  </r>
  <r>
    <x v="5"/>
    <n v="2"/>
    <n v="0"/>
    <n v="1"/>
    <n v="1"/>
    <n v="0"/>
    <n v="1"/>
    <n v="-1"/>
    <n v="1"/>
  </r>
  <r>
    <x v="6"/>
    <n v="2"/>
    <n v="1"/>
    <n v="0"/>
    <n v="1"/>
    <n v="2"/>
    <n v="1"/>
    <n v="1"/>
    <n v="3"/>
  </r>
  <r>
    <x v="7"/>
    <n v="2"/>
    <n v="1"/>
    <n v="0"/>
    <n v="1"/>
    <n v="2"/>
    <n v="2"/>
    <n v="0"/>
    <n v="3"/>
  </r>
  <r>
    <x v="8"/>
    <n v="2"/>
    <n v="1"/>
    <n v="0"/>
    <n v="1"/>
    <n v="1"/>
    <n v="2"/>
    <n v="-1"/>
    <n v="3"/>
  </r>
  <r>
    <x v="9"/>
    <n v="2"/>
    <n v="2"/>
    <n v="0"/>
    <n v="0"/>
    <n v="4"/>
    <n v="0"/>
    <n v="4"/>
    <n v="6"/>
  </r>
  <r>
    <x v="10"/>
    <n v="2"/>
    <n v="0"/>
    <n v="1"/>
    <n v="1"/>
    <n v="1"/>
    <n v="3"/>
    <n v="-2"/>
    <n v="1"/>
  </r>
  <r>
    <x v="11"/>
    <n v="2"/>
    <n v="0"/>
    <n v="1"/>
    <n v="1"/>
    <n v="1"/>
    <n v="3"/>
    <n v="-2"/>
    <n v="1"/>
  </r>
  <r>
    <x v="12"/>
    <n v="2"/>
    <n v="1"/>
    <n v="1"/>
    <n v="0"/>
    <n v="4"/>
    <n v="2"/>
    <n v="2"/>
    <n v="4"/>
  </r>
  <r>
    <x v="13"/>
    <n v="2"/>
    <n v="1"/>
    <n v="1"/>
    <n v="0"/>
    <n v="3"/>
    <n v="2"/>
    <n v="1"/>
    <n v="4"/>
  </r>
  <r>
    <x v="14"/>
    <n v="2"/>
    <n v="0"/>
    <n v="0"/>
    <n v="2"/>
    <n v="2"/>
    <n v="5"/>
    <n v="-3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1" cacheId="2" applyNumberFormats="0" applyBorderFormats="0" applyFontFormats="0" applyPatternFormats="0" applyAlignmentFormats="0" applyWidthHeightFormats="1" dataCaption="Valores" updatedVersion="3" minRefreshableVersion="3" showCalcMbrs="0" useAutoFormatting="1" itemPrintTitles="1" createdVersion="3" indent="0" outline="1" outlineData="1" multipleFieldFilters="0">
  <location ref="A3:I20" firstHeaderRow="1" firstDataRow="2" firstDataCol="1"/>
  <pivotFields count="9">
    <pivotField axis="axisRow" showAll="0" sortType="descending">
      <items count="16">
        <item x="6"/>
        <item x="11"/>
        <item x="3"/>
        <item x="2"/>
        <item x="8"/>
        <item x="13"/>
        <item x="10"/>
        <item x="12"/>
        <item x="5"/>
        <item x="7"/>
        <item x="9"/>
        <item x="1"/>
        <item x="0"/>
        <item x="4"/>
        <item x="14"/>
        <item t="default"/>
      </items>
      <autoSortScope>
        <pivotArea dataOnly="0" outline="0" fieldPosition="0">
          <references count="1">
            <reference field="4294967294" count="1" selected="0">
              <x v="7"/>
            </reference>
          </references>
        </pivotArea>
      </autoSortScope>
    </pivotField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1">
    <field x="0"/>
  </rowFields>
  <rowItems count="16">
    <i>
      <x v="10"/>
    </i>
    <i>
      <x v="12"/>
    </i>
    <i>
      <x v="5"/>
    </i>
    <i>
      <x v="2"/>
    </i>
    <i>
      <x v="7"/>
    </i>
    <i>
      <x v="4"/>
    </i>
    <i>
      <x v="11"/>
    </i>
    <i>
      <x/>
    </i>
    <i>
      <x v="9"/>
    </i>
    <i>
      <x v="13"/>
    </i>
    <i>
      <x v="8"/>
    </i>
    <i>
      <x v="1"/>
    </i>
    <i>
      <x v="6"/>
    </i>
    <i>
      <x v="14"/>
    </i>
    <i>
      <x v="3"/>
    </i>
    <i t="grand">
      <x/>
    </i>
  </rowItems>
  <colFields count="1">
    <field x="-2"/>
  </colFields>
  <col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colItems>
  <dataFields count="8">
    <dataField name="Soma de J" fld="1" baseField="0" baseItem="0"/>
    <dataField name="Soma de V" fld="2" baseField="0" baseItem="0"/>
    <dataField name="Soma de E" fld="3" baseField="0" baseItem="0"/>
    <dataField name="Soma de D" fld="4" baseField="0" baseItem="0"/>
    <dataField name="Soma de GF" fld="5" baseField="0" baseItem="0"/>
    <dataField name="Soma de GC" fld="6" baseField="0" baseItem="0"/>
    <dataField name="Soma de SG" fld="7" baseField="0" baseItem="0"/>
    <dataField name="Soma de PG" fld="8" baseField="0" baseItem="0"/>
  </dataField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D91"/>
  <sheetViews>
    <sheetView topLeftCell="A31" zoomScale="110" zoomScaleNormal="110" workbookViewId="0">
      <selection activeCell="L43" sqref="L43"/>
    </sheetView>
  </sheetViews>
  <sheetFormatPr defaultColWidth="14.42578125" defaultRowHeight="15" customHeight="1"/>
  <cols>
    <col min="1" max="1" width="18.42578125" customWidth="1"/>
    <col min="2" max="2" width="4" customWidth="1"/>
    <col min="3" max="3" width="18.42578125" customWidth="1"/>
    <col min="4" max="11" width="3.7109375" customWidth="1"/>
    <col min="12" max="12" width="20.42578125" customWidth="1"/>
    <col min="13" max="17" width="3.7109375" customWidth="1"/>
    <col min="18" max="18" width="12" customWidth="1"/>
    <col min="19" max="21" width="4.7109375" customWidth="1"/>
    <col min="22" max="22" width="5" customWidth="1"/>
    <col min="23" max="23" width="10.5703125" customWidth="1"/>
    <col min="24" max="26" width="10.85546875" customWidth="1"/>
    <col min="27" max="27" width="10.7109375" customWidth="1"/>
    <col min="28" max="28" width="10.85546875" customWidth="1"/>
    <col min="29" max="29" width="8" customWidth="1"/>
    <col min="30" max="30" width="7.7109375" customWidth="1"/>
  </cols>
  <sheetData>
    <row r="1" spans="1:30" ht="12" customHeight="1">
      <c r="A1" s="1" t="str">
        <f>'Tabela da Primeira Fase'!M7</f>
        <v>MAGNETO</v>
      </c>
      <c r="B1" s="1">
        <f>IF('Tabela da Primeira Fase'!N7&lt;'Tabela da Primeira Fase'!P7,0,IF('Tabela da Primeira Fase'!N7='Tabela da Primeira Fase'!P7,1,IF('Tabela da Primeira Fase'!N7&gt;'Tabela da Primeira Fase'!P7,2)))</f>
        <v>2</v>
      </c>
      <c r="C1" s="1" t="str">
        <f>'Tabela da Primeira Fase'!Q7</f>
        <v>BLACK POWER</v>
      </c>
      <c r="D1" s="1">
        <f>IF('Tabela da Primeira Fase'!N7&gt;'Tabela da Primeira Fase'!P7,0,IF('Tabela da Primeira Fase'!N7='Tabela da Primeira Fase'!P7,1,IF('Tabela da Primeira Fase'!N7&lt;'Tabela da Primeira Fase'!P7,2)))</f>
        <v>0</v>
      </c>
      <c r="E1" s="1">
        <f>IF(ISNUMBER('Tabela da Primeira Fase'!N7),1,0)</f>
        <v>1</v>
      </c>
      <c r="F1" s="1">
        <f t="shared" ref="F1" si="0">IF(B1*E1=2,1,0)</f>
        <v>1</v>
      </c>
      <c r="G1" s="1">
        <f t="shared" ref="G1" si="1">IF(B1*E1=1,1,0)</f>
        <v>0</v>
      </c>
      <c r="H1" s="1">
        <f t="shared" ref="H1" si="2">IF(B1=0,IF(E1=1,1,0),0)</f>
        <v>0</v>
      </c>
      <c r="I1" s="1">
        <f t="shared" ref="I1" si="3">IF(E1*D1=2,1,0)</f>
        <v>0</v>
      </c>
      <c r="J1" s="1">
        <f t="shared" ref="J1" si="4">IF(E1*D1=1,1,0)</f>
        <v>0</v>
      </c>
      <c r="K1" s="1">
        <f t="shared" ref="K1" si="5">IF(D1=0,IF(E1=1,1,0),0)</f>
        <v>1</v>
      </c>
      <c r="L1" s="2" t="s">
        <v>51</v>
      </c>
      <c r="M1" s="2" t="s">
        <v>0</v>
      </c>
      <c r="N1" s="2" t="s">
        <v>1</v>
      </c>
      <c r="O1" s="2" t="s">
        <v>2</v>
      </c>
      <c r="P1" s="2" t="s">
        <v>3</v>
      </c>
      <c r="Q1" s="2" t="s">
        <v>4</v>
      </c>
      <c r="R1" s="1"/>
      <c r="S1" s="1"/>
      <c r="T1" s="1"/>
      <c r="U1" s="1"/>
      <c r="V1" s="3"/>
      <c r="W1" s="1" t="s">
        <v>5</v>
      </c>
      <c r="X1" s="1" t="s">
        <v>6</v>
      </c>
      <c r="Y1" s="1" t="s">
        <v>7</v>
      </c>
      <c r="Z1" s="1" t="s">
        <v>8</v>
      </c>
      <c r="AA1" s="1" t="s">
        <v>9</v>
      </c>
      <c r="AB1" s="1" t="s">
        <v>10</v>
      </c>
      <c r="AC1" s="3"/>
      <c r="AD1" s="3"/>
    </row>
    <row r="2" spans="1:30" ht="12" customHeight="1">
      <c r="A2" s="1" t="str">
        <f>'Tabela da Primeira Fase'!M8</f>
        <v>AZTECA</v>
      </c>
      <c r="B2" s="1">
        <f>IF('Tabela da Primeira Fase'!N8&lt;'Tabela da Primeira Fase'!P8,0,IF('Tabela da Primeira Fase'!N8='Tabela da Primeira Fase'!P8,1,IF('Tabela da Primeira Fase'!N8&gt;'Tabela da Primeira Fase'!P8,2)))</f>
        <v>1</v>
      </c>
      <c r="C2" s="1" t="str">
        <f>'Tabela da Primeira Fase'!Q8</f>
        <v>MANCHESTER</v>
      </c>
      <c r="D2" s="1">
        <f>IF('Tabela da Primeira Fase'!N8&gt;'Tabela da Primeira Fase'!P8,0,IF('Tabela da Primeira Fase'!N8='Tabela da Primeira Fase'!P8,1,IF('Tabela da Primeira Fase'!N8&lt;'Tabela da Primeira Fase'!P8,2)))</f>
        <v>1</v>
      </c>
      <c r="E2" s="1">
        <f>IF(ISNUMBER('Tabela da Primeira Fase'!N8),1,0)</f>
        <v>1</v>
      </c>
      <c r="F2" s="1">
        <f t="shared" ref="F2:F15" si="6">IF(B2*E2=2,1,0)</f>
        <v>0</v>
      </c>
      <c r="G2" s="1">
        <f t="shared" ref="G2:G15" si="7">IF(B2*E2=1,1,0)</f>
        <v>1</v>
      </c>
      <c r="H2" s="1">
        <f t="shared" ref="H2:H15" si="8">IF(B2=0,IF(E2=1,1,0),0)</f>
        <v>0</v>
      </c>
      <c r="I2" s="1">
        <f t="shared" ref="I2:I15" si="9">IF(E2*D2=2,1,0)</f>
        <v>0</v>
      </c>
      <c r="J2" s="1">
        <f t="shared" ref="J2:J15" si="10">IF(E2*D2=1,1,0)</f>
        <v>1</v>
      </c>
      <c r="K2" s="1">
        <f t="shared" ref="K2:K15" si="11">IF(D2=0,IF(E2=1,1,0),0)</f>
        <v>0</v>
      </c>
      <c r="L2" s="1" t="s">
        <v>63</v>
      </c>
      <c r="M2" s="1">
        <f>SUMIF($A$1:$A$771,L2,$F$1:$F$771)+SUMIF($C$1:$C$771,L2,$I$1:$I$771)</f>
        <v>2</v>
      </c>
      <c r="N2" s="1">
        <f>SUMIF($A$1:$A$771,L2,$G$1:$G$771)+SUMIF($C$1:$C$771,L2,$J$1:$J$771)</f>
        <v>0</v>
      </c>
      <c r="O2" s="1">
        <f>SUMIF($A$1:$A$771,L2,$H$1:$H$771)+SUMIF($C$1:$C$771,L2,$K$1:$K$771)</f>
        <v>0</v>
      </c>
      <c r="P2" s="1">
        <f>SUMIF('Tabela da Primeira Fase'!$M$7:$M$749,L2,'Tabela da Primeira Fase'!$N$7:$N$749)+SUMIF('Tabela da Primeira Fase'!$Q$7:$Q$749,L2,'Tabela da Primeira Fase'!$P$7:$P$749)</f>
        <v>7</v>
      </c>
      <c r="Q2" s="1">
        <f>SUMIF('Tabela da Primeira Fase'!$M$7:$M$749,L2,'Tabela da Primeira Fase'!$P$7:$P$749)+SUMIF('Tabela da Primeira Fase'!$Q$7:$Q$749,L2,'Tabela da Primeira Fase'!$N$7:$N$749)</f>
        <v>0</v>
      </c>
      <c r="R2" s="1">
        <f t="shared" ref="R2:R4" si="12">(1000000*((3*M2)+N2))+(10000*M2)+(100*(P2-Q2))+P2+(0.001*(30-T2))</f>
        <v>6020707.0290000001</v>
      </c>
      <c r="S2" s="1">
        <f t="shared" ref="S2:S4" si="13">RANK(R2,$R$2:$R$5)</f>
        <v>1</v>
      </c>
      <c r="T2" s="1">
        <v>1</v>
      </c>
      <c r="U2" s="1">
        <f t="shared" ref="U2:U4" si="14">IF($S$2=T2,2,0)+IF($S$3=T2,3,0)+IF($S$4=T2,4,0)+IF($S$5=T2,5,0)</f>
        <v>2</v>
      </c>
      <c r="V2" s="3"/>
      <c r="W2" s="3" t="str">
        <f t="shared" ref="W2:AB2" si="15">CONCATENATE("'Auxiliar'!",W$1,$U2)</f>
        <v>'Auxiliar'!L2</v>
      </c>
      <c r="X2" s="3" t="str">
        <f t="shared" si="15"/>
        <v>'Auxiliar'!M2</v>
      </c>
      <c r="Y2" s="3" t="str">
        <f t="shared" si="15"/>
        <v>'Auxiliar'!N2</v>
      </c>
      <c r="Z2" s="3" t="str">
        <f t="shared" si="15"/>
        <v>'Auxiliar'!O2</v>
      </c>
      <c r="AA2" s="3" t="str">
        <f t="shared" si="15"/>
        <v>'Auxiliar'!P2</v>
      </c>
      <c r="AB2" s="3" t="str">
        <f t="shared" si="15"/>
        <v>'Auxiliar'!Q2</v>
      </c>
      <c r="AC2" s="3"/>
      <c r="AD2" s="3"/>
    </row>
    <row r="3" spans="1:30" ht="12" customHeight="1">
      <c r="A3" s="1" t="str">
        <f>'Tabela da Primeira Fase'!M9</f>
        <v>AMIGOS</v>
      </c>
      <c r="B3" s="1">
        <f>IF('Tabela da Primeira Fase'!N9&lt;'Tabela da Primeira Fase'!P9,0,IF('Tabela da Primeira Fase'!N9='Tabela da Primeira Fase'!P9,1,IF('Tabela da Primeira Fase'!N9&gt;'Tabela da Primeira Fase'!P9,2)))</f>
        <v>2</v>
      </c>
      <c r="C3" s="1" t="str">
        <f>'Tabela da Primeira Fase'!Q9</f>
        <v>GERAÇÃO ELEITA</v>
      </c>
      <c r="D3" s="1">
        <f>IF('Tabela da Primeira Fase'!N9&gt;'Tabela da Primeira Fase'!P9,0,IF('Tabela da Primeira Fase'!N9='Tabela da Primeira Fase'!P9,1,IF('Tabela da Primeira Fase'!N9&lt;'Tabela da Primeira Fase'!P9,2)))</f>
        <v>0</v>
      </c>
      <c r="E3" s="1">
        <f>IF(ISNUMBER('Tabela da Primeira Fase'!N9),1,0)</f>
        <v>1</v>
      </c>
      <c r="F3" s="1">
        <f t="shared" si="6"/>
        <v>1</v>
      </c>
      <c r="G3" s="1">
        <f t="shared" si="7"/>
        <v>0</v>
      </c>
      <c r="H3" s="1">
        <f t="shared" si="8"/>
        <v>0</v>
      </c>
      <c r="I3" s="1">
        <f t="shared" si="9"/>
        <v>0</v>
      </c>
      <c r="J3" s="1">
        <f t="shared" si="10"/>
        <v>0</v>
      </c>
      <c r="K3" s="1">
        <f t="shared" si="11"/>
        <v>1</v>
      </c>
      <c r="L3" s="1" t="s">
        <v>64</v>
      </c>
      <c r="M3" s="1">
        <f>SUMIF($A$1:$A$771,L3,$F$1:$F$771)+SUMIF($C$1:$C$771,L3,$I$1:$I$771)</f>
        <v>1</v>
      </c>
      <c r="N3" s="1">
        <f>SUMIF($A$1:$A$771,L3,$G$1:$G$771)+SUMIF($C$1:$C$771,L3,$J$1:$J$771)</f>
        <v>0</v>
      </c>
      <c r="O3" s="1">
        <f>SUMIF($A$1:$A$771,L3,$H$1:$H$771)+SUMIF($C$1:$C$771,L3,$K$1:$K$771)</f>
        <v>1</v>
      </c>
      <c r="P3" s="1">
        <f>SUMIF('Tabela da Primeira Fase'!$M$7:$M$749,L3,'Tabela da Primeira Fase'!$N$7:$N$749)+SUMIF('Tabela da Primeira Fase'!$Q$7:$Q$749,L3,'Tabela da Primeira Fase'!$P$7:$P$749)</f>
        <v>2</v>
      </c>
      <c r="Q3" s="1">
        <f>SUMIF('Tabela da Primeira Fase'!$M$7:$M$749,L3,'Tabela da Primeira Fase'!$P$7:$P$749)+SUMIF('Tabela da Primeira Fase'!$Q$7:$Q$749,L3,'Tabela da Primeira Fase'!$N$7:$N$749)</f>
        <v>2</v>
      </c>
      <c r="R3" s="1">
        <f t="shared" si="12"/>
        <v>3010002.0279999999</v>
      </c>
      <c r="S3" s="1">
        <f t="shared" si="13"/>
        <v>2</v>
      </c>
      <c r="T3" s="1">
        <v>2</v>
      </c>
      <c r="U3" s="1">
        <f t="shared" si="14"/>
        <v>3</v>
      </c>
      <c r="V3" s="3"/>
      <c r="W3" s="3" t="str">
        <f t="shared" ref="W3:AB3" si="16">CONCATENATE("'Auxiliar'!",W$1,$U3)</f>
        <v>'Auxiliar'!L3</v>
      </c>
      <c r="X3" s="3" t="str">
        <f t="shared" si="16"/>
        <v>'Auxiliar'!M3</v>
      </c>
      <c r="Y3" s="3" t="str">
        <f t="shared" si="16"/>
        <v>'Auxiliar'!N3</v>
      </c>
      <c r="Z3" s="3" t="str">
        <f t="shared" si="16"/>
        <v>'Auxiliar'!O3</v>
      </c>
      <c r="AA3" s="3" t="str">
        <f t="shared" si="16"/>
        <v>'Auxiliar'!P3</v>
      </c>
      <c r="AB3" s="3" t="str">
        <f t="shared" si="16"/>
        <v>'Auxiliar'!Q3</v>
      </c>
      <c r="AC3" s="3"/>
      <c r="AD3" s="3"/>
    </row>
    <row r="4" spans="1:30" ht="12" customHeight="1">
      <c r="A4" s="1" t="str">
        <f>'Tabela da Primeira Fase'!M10</f>
        <v>IZALCI</v>
      </c>
      <c r="B4" s="1">
        <f>IF('Tabela da Primeira Fase'!N10&lt;'Tabela da Primeira Fase'!P10,0,IF('Tabela da Primeira Fase'!N10='Tabela da Primeira Fase'!P10,1,IF('Tabela da Primeira Fase'!N10&gt;'Tabela da Primeira Fase'!P10,2)))</f>
        <v>2</v>
      </c>
      <c r="C4" s="1" t="str">
        <f>'Tabela da Primeira Fase'!Q10</f>
        <v>ARMAÇÃO</v>
      </c>
      <c r="D4" s="1">
        <f>IF('Tabela da Primeira Fase'!N10&gt;'Tabela da Primeira Fase'!P10,0,IF('Tabela da Primeira Fase'!N10='Tabela da Primeira Fase'!P10,1,IF('Tabela da Primeira Fase'!N10&lt;'Tabela da Primeira Fase'!P10,2)))</f>
        <v>0</v>
      </c>
      <c r="E4" s="1">
        <f>IF(ISNUMBER('Tabela da Primeira Fase'!N10),1,0)</f>
        <v>1</v>
      </c>
      <c r="F4" s="1">
        <f t="shared" si="6"/>
        <v>1</v>
      </c>
      <c r="G4" s="1">
        <f t="shared" si="7"/>
        <v>0</v>
      </c>
      <c r="H4" s="1">
        <f t="shared" si="8"/>
        <v>0</v>
      </c>
      <c r="I4" s="1">
        <f t="shared" si="9"/>
        <v>0</v>
      </c>
      <c r="J4" s="1">
        <f t="shared" si="10"/>
        <v>0</v>
      </c>
      <c r="K4" s="1">
        <f t="shared" si="11"/>
        <v>1</v>
      </c>
      <c r="L4" s="1" t="s">
        <v>65</v>
      </c>
      <c r="M4" s="1">
        <f>SUMIF($A$1:$A$771,L4,$F$1:$F$771)+SUMIF($C$1:$C$771,L4,$I$1:$I$771)</f>
        <v>0</v>
      </c>
      <c r="N4" s="1">
        <f>SUMIF($A$1:$A$771,L4,$G$1:$G$771)+SUMIF($C$1:$C$771,L4,$J$1:$J$771)</f>
        <v>0</v>
      </c>
      <c r="O4" s="1">
        <f>SUMIF($A$1:$A$771,L4,$H$1:$H$771)+SUMIF($C$1:$C$771,L4,$K$1:$K$771)</f>
        <v>2</v>
      </c>
      <c r="P4" s="1">
        <f>SUMIF('Tabela da Primeira Fase'!$M$7:$M$749,L4,'Tabela da Primeira Fase'!$N$7:$N$749)+SUMIF('Tabela da Primeira Fase'!$Q$7:$Q$749,L4,'Tabela da Primeira Fase'!$P$7:$P$749)</f>
        <v>0</v>
      </c>
      <c r="Q4" s="1">
        <f>SUMIF('Tabela da Primeira Fase'!$M$7:$M$749,L4,'Tabela da Primeira Fase'!$P$7:$P$749)+SUMIF('Tabela da Primeira Fase'!$Q$7:$Q$749,L4,'Tabela da Primeira Fase'!$N$7:$N$749)</f>
        <v>7</v>
      </c>
      <c r="R4" s="1">
        <f t="shared" si="12"/>
        <v>-699.97299999999996</v>
      </c>
      <c r="S4" s="1">
        <f t="shared" si="13"/>
        <v>3</v>
      </c>
      <c r="T4" s="1">
        <v>3</v>
      </c>
      <c r="U4" s="1">
        <f t="shared" si="14"/>
        <v>4</v>
      </c>
      <c r="V4" s="3"/>
      <c r="W4" s="3" t="str">
        <f t="shared" ref="W4:AB4" si="17">CONCATENATE("'Auxiliar'!",W$1,$U4)</f>
        <v>'Auxiliar'!L4</v>
      </c>
      <c r="X4" s="3" t="str">
        <f t="shared" si="17"/>
        <v>'Auxiliar'!M4</v>
      </c>
      <c r="Y4" s="3" t="str">
        <f t="shared" si="17"/>
        <v>'Auxiliar'!N4</v>
      </c>
      <c r="Z4" s="3" t="str">
        <f t="shared" si="17"/>
        <v>'Auxiliar'!O4</v>
      </c>
      <c r="AA4" s="3" t="str">
        <f t="shared" si="17"/>
        <v>'Auxiliar'!P4</v>
      </c>
      <c r="AB4" s="3" t="str">
        <f t="shared" si="17"/>
        <v>'Auxiliar'!Q4</v>
      </c>
      <c r="AC4" s="3"/>
      <c r="AD4" s="3"/>
    </row>
    <row r="5" spans="1:30" ht="12" customHeight="1">
      <c r="A5" s="1" t="str">
        <f>'Tabela da Primeira Fase'!M11</f>
        <v>DÍNAMO</v>
      </c>
      <c r="B5" s="1">
        <f>IF('Tabela da Primeira Fase'!N11&lt;'Tabela da Primeira Fase'!P11,0,IF('Tabela da Primeira Fase'!N11='Tabela da Primeira Fase'!P11,1,IF('Tabela da Primeira Fase'!N11&gt;'Tabela da Primeira Fase'!P11,2)))</f>
        <v>2</v>
      </c>
      <c r="C5" s="1" t="str">
        <f>'Tabela da Primeira Fase'!Q11</f>
        <v>WILLIAM SPORT</v>
      </c>
      <c r="D5" s="1">
        <f>IF('Tabela da Primeira Fase'!N11&gt;'Tabela da Primeira Fase'!P11,0,IF('Tabela da Primeira Fase'!N11='Tabela da Primeira Fase'!P11,1,IF('Tabela da Primeira Fase'!N11&lt;'Tabela da Primeira Fase'!P11,2)))</f>
        <v>0</v>
      </c>
      <c r="E5" s="1">
        <f>IF(ISNUMBER('Tabela da Primeira Fase'!N11),1,0)</f>
        <v>1</v>
      </c>
      <c r="F5" s="1">
        <f t="shared" si="6"/>
        <v>1</v>
      </c>
      <c r="G5" s="1">
        <f t="shared" si="7"/>
        <v>0</v>
      </c>
      <c r="H5" s="1">
        <f t="shared" si="8"/>
        <v>0</v>
      </c>
      <c r="I5" s="1">
        <f t="shared" si="9"/>
        <v>0</v>
      </c>
      <c r="J5" s="1">
        <f t="shared" si="10"/>
        <v>0</v>
      </c>
      <c r="K5" s="1">
        <f t="shared" si="11"/>
        <v>1</v>
      </c>
      <c r="L5" s="1"/>
      <c r="M5" s="1"/>
      <c r="N5" s="1"/>
      <c r="O5" s="1"/>
      <c r="P5" s="1"/>
      <c r="Q5" s="1"/>
      <c r="R5" s="1"/>
      <c r="S5" s="1"/>
      <c r="T5" s="1"/>
      <c r="U5" s="1"/>
      <c r="V5" s="3"/>
      <c r="W5" s="3"/>
      <c r="X5" s="3"/>
      <c r="Y5" s="3"/>
      <c r="Z5" s="3"/>
      <c r="AA5" s="3"/>
      <c r="AB5" s="3"/>
      <c r="AC5" s="3"/>
      <c r="AD5" s="3"/>
    </row>
    <row r="6" spans="1:30" ht="12" customHeight="1">
      <c r="A6" s="1" t="str">
        <f>'Tabela da Primeira Fase'!M12</f>
        <v>WILLIAM SPORT</v>
      </c>
      <c r="B6" s="1">
        <f>IF('Tabela da Primeira Fase'!N12&lt;'Tabela da Primeira Fase'!P12,0,IF('Tabela da Primeira Fase'!N12='Tabela da Primeira Fase'!P12,1,IF('Tabela da Primeira Fase'!N12&gt;'Tabela da Primeira Fase'!P12,2)))</f>
        <v>0</v>
      </c>
      <c r="C6" s="1" t="str">
        <f>'Tabela da Primeira Fase'!Q12</f>
        <v>FANTASMA</v>
      </c>
      <c r="D6" s="1">
        <f>IF('Tabela da Primeira Fase'!N12&gt;'Tabela da Primeira Fase'!P12,0,IF('Tabela da Primeira Fase'!N12='Tabela da Primeira Fase'!P12,1,IF('Tabela da Primeira Fase'!N12&lt;'Tabela da Primeira Fase'!P12,2)))</f>
        <v>2</v>
      </c>
      <c r="E6" s="1">
        <f>IF(ISNUMBER('Tabela da Primeira Fase'!N12),1,0)</f>
        <v>1</v>
      </c>
      <c r="F6" s="1">
        <f t="shared" si="6"/>
        <v>0</v>
      </c>
      <c r="G6" s="1">
        <f t="shared" si="7"/>
        <v>0</v>
      </c>
      <c r="H6" s="1">
        <f t="shared" si="8"/>
        <v>1</v>
      </c>
      <c r="I6" s="1">
        <f t="shared" si="9"/>
        <v>1</v>
      </c>
      <c r="J6" s="1">
        <f t="shared" si="10"/>
        <v>0</v>
      </c>
      <c r="K6" s="1">
        <f t="shared" si="11"/>
        <v>0</v>
      </c>
      <c r="L6" s="1"/>
      <c r="M6" s="1"/>
      <c r="N6" s="1"/>
      <c r="O6" s="1"/>
      <c r="P6" s="1"/>
      <c r="Q6" s="1"/>
      <c r="R6" s="1"/>
      <c r="S6" s="1"/>
      <c r="T6" s="1"/>
      <c r="U6" s="1"/>
      <c r="V6" s="3"/>
      <c r="W6" s="3"/>
      <c r="X6" s="3"/>
      <c r="Y6" s="3"/>
      <c r="Z6" s="3"/>
      <c r="AA6" s="3"/>
      <c r="AB6" s="3"/>
      <c r="AC6" s="3"/>
      <c r="AD6" s="3"/>
    </row>
    <row r="7" spans="1:30" ht="12" customHeight="1">
      <c r="A7" s="1" t="str">
        <f>'Tabela da Primeira Fase'!M13</f>
        <v>BLACK POWER</v>
      </c>
      <c r="B7" s="1">
        <f>IF('Tabela da Primeira Fase'!N13&lt;'Tabela da Primeira Fase'!P13,0,IF('Tabela da Primeira Fase'!N13='Tabela da Primeira Fase'!P13,1,IF('Tabela da Primeira Fase'!N13&gt;'Tabela da Primeira Fase'!P13,2)))</f>
        <v>0</v>
      </c>
      <c r="C7" s="1" t="str">
        <f>'Tabela da Primeira Fase'!Q13</f>
        <v>LARA GALÃO</v>
      </c>
      <c r="D7" s="1">
        <f>IF('Tabela da Primeira Fase'!N13&gt;'Tabela da Primeira Fase'!P13,0,IF('Tabela da Primeira Fase'!N13='Tabela da Primeira Fase'!P13,1,IF('Tabela da Primeira Fase'!N13&lt;'Tabela da Primeira Fase'!P13,2)))</f>
        <v>2</v>
      </c>
      <c r="E7" s="1">
        <f>IF(ISNUMBER('Tabela da Primeira Fase'!N13),1,0)</f>
        <v>1</v>
      </c>
      <c r="F7" s="1">
        <f t="shared" si="6"/>
        <v>0</v>
      </c>
      <c r="G7" s="1">
        <f t="shared" si="7"/>
        <v>0</v>
      </c>
      <c r="H7" s="1">
        <f t="shared" si="8"/>
        <v>1</v>
      </c>
      <c r="I7" s="1">
        <f t="shared" si="9"/>
        <v>1</v>
      </c>
      <c r="J7" s="1">
        <f t="shared" si="10"/>
        <v>0</v>
      </c>
      <c r="K7" s="1">
        <f t="shared" si="11"/>
        <v>0</v>
      </c>
      <c r="L7" s="1" t="s">
        <v>69</v>
      </c>
      <c r="M7" s="1">
        <f>SUMIF($A$1:$A$771,L7,$F$1:$F$771)+SUMIF($C$1:$C$771,L7,$I$1:$I$771)</f>
        <v>1</v>
      </c>
      <c r="N7" s="1">
        <f>SUMIF($A$1:$A$771,L7,$G$1:$G$771)+SUMIF($C$1:$C$771,L7,$J$1:$J$771)</f>
        <v>1</v>
      </c>
      <c r="O7" s="1">
        <f>SUMIF($A$1:$A$771,L7,$H$1:$H$771)+SUMIF($C$1:$C$771,L7,$K$1:$K$771)</f>
        <v>0</v>
      </c>
      <c r="P7" s="1">
        <f>SUMIF('Tabela da Primeira Fase'!$M$7:$M$749,L7,'Tabela da Primeira Fase'!$N$7:$N$749)+SUMIF('Tabela da Primeira Fase'!$Q$7:$Q$749,L7,'Tabela da Primeira Fase'!$P$7:$P$749)</f>
        <v>2</v>
      </c>
      <c r="Q7" s="1">
        <f>SUMIF('Tabela da Primeira Fase'!$M$7:$M$749,L7,'Tabela da Primeira Fase'!$P$7:$P$749)+SUMIF('Tabela da Primeira Fase'!$Q$7:$Q$749,L7,'Tabela da Primeira Fase'!$N$7:$N$749)</f>
        <v>1</v>
      </c>
      <c r="R7" s="1">
        <f t="shared" ref="R7:R9" si="18">(1000000*((3*M7)+N7))+(10000*M7)+(100*(P7-Q7))+P7+(0.001*(30-T7))</f>
        <v>4010102.0290000001</v>
      </c>
      <c r="S7" s="1">
        <f t="shared" ref="S7:S9" si="19">RANK(R7,$R$7:$R$10)</f>
        <v>1</v>
      </c>
      <c r="T7" s="1">
        <v>1</v>
      </c>
      <c r="U7" s="1">
        <f t="shared" ref="U7:U9" si="20">IF($S$7=T7,7,0)+IF($S$8=T7,8,0)+IF($S$9=T7,9,0)+IF($S$10=T7,10,0)</f>
        <v>7</v>
      </c>
      <c r="V7" s="3"/>
      <c r="W7" s="3" t="str">
        <f t="shared" ref="W7:AB7" si="21">CONCATENATE("'Auxiliar'!",W$1,$U7)</f>
        <v>'Auxiliar'!L7</v>
      </c>
      <c r="X7" s="3" t="str">
        <f t="shared" si="21"/>
        <v>'Auxiliar'!M7</v>
      </c>
      <c r="Y7" s="3" t="str">
        <f t="shared" si="21"/>
        <v>'Auxiliar'!N7</v>
      </c>
      <c r="Z7" s="3" t="str">
        <f t="shared" si="21"/>
        <v>'Auxiliar'!O7</v>
      </c>
      <c r="AA7" s="3" t="str">
        <f t="shared" si="21"/>
        <v>'Auxiliar'!P7</v>
      </c>
      <c r="AB7" s="3" t="str">
        <f t="shared" si="21"/>
        <v>'Auxiliar'!Q7</v>
      </c>
      <c r="AC7" s="3"/>
      <c r="AD7" s="3"/>
    </row>
    <row r="8" spans="1:30" ht="12" customHeight="1">
      <c r="A8" s="1" t="str">
        <f>'Tabela da Primeira Fase'!M14</f>
        <v>MANCHESTER</v>
      </c>
      <c r="B8" s="1">
        <f>IF('Tabela da Primeira Fase'!N14&lt;'Tabela da Primeira Fase'!P14,0,IF('Tabela da Primeira Fase'!N14='Tabela da Primeira Fase'!P14,1,IF('Tabela da Primeira Fase'!N14&gt;'Tabela da Primeira Fase'!P14,2)))</f>
        <v>1</v>
      </c>
      <c r="C8" s="1" t="str">
        <f>'Tabela da Primeira Fase'!Q14</f>
        <v>GALO DOIDO</v>
      </c>
      <c r="D8" s="1">
        <f>IF('Tabela da Primeira Fase'!N14&gt;'Tabela da Primeira Fase'!P14,0,IF('Tabela da Primeira Fase'!N14='Tabela da Primeira Fase'!P14,1,IF('Tabela da Primeira Fase'!N14&lt;'Tabela da Primeira Fase'!P14,2)))</f>
        <v>1</v>
      </c>
      <c r="E8" s="1">
        <f>IF(ISNUMBER('Tabela da Primeira Fase'!N14),1,0)</f>
        <v>1</v>
      </c>
      <c r="F8" s="1">
        <f t="shared" si="6"/>
        <v>0</v>
      </c>
      <c r="G8" s="1">
        <f t="shared" si="7"/>
        <v>1</v>
      </c>
      <c r="H8" s="1">
        <f t="shared" si="8"/>
        <v>0</v>
      </c>
      <c r="I8" s="1">
        <f t="shared" si="9"/>
        <v>0</v>
      </c>
      <c r="J8" s="1">
        <f t="shared" si="10"/>
        <v>1</v>
      </c>
      <c r="K8" s="1">
        <f t="shared" si="11"/>
        <v>0</v>
      </c>
      <c r="L8" s="1" t="s">
        <v>70</v>
      </c>
      <c r="M8" s="1">
        <f>SUMIF($A$1:$A$771,L8,$F$1:$F$771)+SUMIF($C$1:$C$771,L8,$I$1:$I$771)</f>
        <v>0</v>
      </c>
      <c r="N8" s="1">
        <f>SUMIF($A$1:$A$771,L8,$G$1:$G$771)+SUMIF($C$1:$C$771,L8,$J$1:$J$771)</f>
        <v>1</v>
      </c>
      <c r="O8" s="1">
        <f>SUMIF($A$1:$A$771,L8,$H$1:$H$771)+SUMIF($C$1:$C$771,L8,$K$1:$K$771)</f>
        <v>1</v>
      </c>
      <c r="P8" s="1">
        <f>SUMIF('Tabela da Primeira Fase'!$M$7:$M$749,L8,'Tabela da Primeira Fase'!$N$7:$N$749)+SUMIF('Tabela da Primeira Fase'!$Q$7:$Q$749,L8,'Tabela da Primeira Fase'!$P$7:$P$749)</f>
        <v>0</v>
      </c>
      <c r="Q8" s="1">
        <f>SUMIF('Tabela da Primeira Fase'!$M$7:$M$749,L8,'Tabela da Primeira Fase'!$P$7:$P$749)+SUMIF('Tabela da Primeira Fase'!$Q$7:$Q$749,L8,'Tabela da Primeira Fase'!$N$7:$N$749)</f>
        <v>1</v>
      </c>
      <c r="R8" s="1">
        <f t="shared" si="18"/>
        <v>999900.02800000005</v>
      </c>
      <c r="S8" s="1">
        <f t="shared" si="19"/>
        <v>3</v>
      </c>
      <c r="T8" s="1">
        <v>2</v>
      </c>
      <c r="U8" s="1">
        <f t="shared" si="20"/>
        <v>9</v>
      </c>
      <c r="V8" s="3"/>
      <c r="W8" s="3" t="str">
        <f t="shared" ref="W8:AB8" si="22">CONCATENATE("'Auxiliar'!",W$1,$U8)</f>
        <v>'Auxiliar'!L9</v>
      </c>
      <c r="X8" s="3" t="str">
        <f t="shared" si="22"/>
        <v>'Auxiliar'!M9</v>
      </c>
      <c r="Y8" s="3" t="str">
        <f t="shared" si="22"/>
        <v>'Auxiliar'!N9</v>
      </c>
      <c r="Z8" s="3" t="str">
        <f t="shared" si="22"/>
        <v>'Auxiliar'!O9</v>
      </c>
      <c r="AA8" s="3" t="str">
        <f t="shared" si="22"/>
        <v>'Auxiliar'!P9</v>
      </c>
      <c r="AB8" s="3" t="str">
        <f t="shared" si="22"/>
        <v>'Auxiliar'!Q9</v>
      </c>
      <c r="AC8" s="3"/>
      <c r="AD8" s="3"/>
    </row>
    <row r="9" spans="1:30" ht="12" customHeight="1">
      <c r="A9" s="1" t="str">
        <f>'Tabela da Primeira Fase'!M15</f>
        <v>GERAÇÃO ELEITA</v>
      </c>
      <c r="B9" s="1">
        <f>IF('Tabela da Primeira Fase'!N15&lt;'Tabela da Primeira Fase'!P15,0,IF('Tabela da Primeira Fase'!N15='Tabela da Primeira Fase'!P15,1,IF('Tabela da Primeira Fase'!N15&gt;'Tabela da Primeira Fase'!P15,2)))</f>
        <v>2</v>
      </c>
      <c r="C9" s="1" t="str">
        <f>'Tabela da Primeira Fase'!Q15</f>
        <v>BOTA JUNIOR</v>
      </c>
      <c r="D9" s="1">
        <f>IF('Tabela da Primeira Fase'!N15&gt;'Tabela da Primeira Fase'!P15,0,IF('Tabela da Primeira Fase'!N15='Tabela da Primeira Fase'!P15,1,IF('Tabela da Primeira Fase'!N15&lt;'Tabela da Primeira Fase'!P15,2)))</f>
        <v>0</v>
      </c>
      <c r="E9" s="1">
        <f>IF(ISNUMBER('Tabela da Primeira Fase'!N15),1,0)</f>
        <v>1</v>
      </c>
      <c r="F9" s="1">
        <f t="shared" si="6"/>
        <v>1</v>
      </c>
      <c r="G9" s="1">
        <f t="shared" si="7"/>
        <v>0</v>
      </c>
      <c r="H9" s="1">
        <f t="shared" si="8"/>
        <v>0</v>
      </c>
      <c r="I9" s="1">
        <f t="shared" si="9"/>
        <v>0</v>
      </c>
      <c r="J9" s="1">
        <f t="shared" si="10"/>
        <v>0</v>
      </c>
      <c r="K9" s="1">
        <f t="shared" si="11"/>
        <v>1</v>
      </c>
      <c r="L9" s="1" t="s">
        <v>71</v>
      </c>
      <c r="M9" s="1">
        <f>SUMIF($A$1:$A$771,L9,$F$1:$F$771)+SUMIF($C$1:$C$771,L9,$I$1:$I$771)</f>
        <v>0</v>
      </c>
      <c r="N9" s="1">
        <f>SUMIF($A$1:$A$771,L9,$G$1:$G$771)+SUMIF($C$1:$C$771,L9,$J$1:$J$771)</f>
        <v>2</v>
      </c>
      <c r="O9" s="1">
        <f>SUMIF($A$1:$A$771,L9,$H$1:$H$771)+SUMIF($C$1:$C$771,L9,$K$1:$K$771)</f>
        <v>0</v>
      </c>
      <c r="P9" s="1">
        <f>SUMIF('Tabela da Primeira Fase'!$M$7:$M$749,L9,'Tabela da Primeira Fase'!$N$7:$N$749)+SUMIF('Tabela da Primeira Fase'!$Q$7:$Q$749,L9,'Tabela da Primeira Fase'!$P$7:$P$749)</f>
        <v>1</v>
      </c>
      <c r="Q9" s="1">
        <f>SUMIF('Tabela da Primeira Fase'!$M$7:$M$749,L9,'Tabela da Primeira Fase'!$P$7:$P$749)+SUMIF('Tabela da Primeira Fase'!$Q$7:$Q$749,L9,'Tabela da Primeira Fase'!$N$7:$N$749)</f>
        <v>1</v>
      </c>
      <c r="R9" s="1">
        <f t="shared" si="18"/>
        <v>2000001.027</v>
      </c>
      <c r="S9" s="1">
        <f t="shared" si="19"/>
        <v>2</v>
      </c>
      <c r="T9" s="1">
        <v>3</v>
      </c>
      <c r="U9" s="1">
        <f t="shared" si="20"/>
        <v>8</v>
      </c>
      <c r="V9" s="3"/>
      <c r="W9" s="3" t="str">
        <f t="shared" ref="W9:AB9" si="23">CONCATENATE("'Auxiliar'!",W$1,$U9)</f>
        <v>'Auxiliar'!L8</v>
      </c>
      <c r="X9" s="3" t="str">
        <f t="shared" si="23"/>
        <v>'Auxiliar'!M8</v>
      </c>
      <c r="Y9" s="3" t="str">
        <f t="shared" si="23"/>
        <v>'Auxiliar'!N8</v>
      </c>
      <c r="Z9" s="3" t="str">
        <f t="shared" si="23"/>
        <v>'Auxiliar'!O8</v>
      </c>
      <c r="AA9" s="3" t="str">
        <f t="shared" si="23"/>
        <v>'Auxiliar'!P8</v>
      </c>
      <c r="AB9" s="3" t="str">
        <f t="shared" si="23"/>
        <v>'Auxiliar'!Q8</v>
      </c>
      <c r="AC9" s="3"/>
      <c r="AD9" s="3"/>
    </row>
    <row r="10" spans="1:30" ht="12" customHeight="1">
      <c r="A10" s="1" t="str">
        <f>'Tabela da Primeira Fase'!M16</f>
        <v>ARMAÇÃO</v>
      </c>
      <c r="B10" s="1">
        <f>IF('Tabela da Primeira Fase'!N16&lt;'Tabela da Primeira Fase'!P16,0,IF('Tabela da Primeira Fase'!N16='Tabela da Primeira Fase'!P16,1,IF('Tabela da Primeira Fase'!N16&gt;'Tabela da Primeira Fase'!P16,2)))</f>
        <v>1</v>
      </c>
      <c r="C10" s="1" t="str">
        <f>'Tabela da Primeira Fase'!Q16</f>
        <v>ELDORADO</v>
      </c>
      <c r="D10" s="1">
        <f>IF('Tabela da Primeira Fase'!N16&gt;'Tabela da Primeira Fase'!P16,0,IF('Tabela da Primeira Fase'!N16='Tabela da Primeira Fase'!P16,1,IF('Tabela da Primeira Fase'!N16&lt;'Tabela da Primeira Fase'!P16,2)))</f>
        <v>1</v>
      </c>
      <c r="E10" s="1">
        <f>IF(ISNUMBER('Tabela da Primeira Fase'!N16),1,0)</f>
        <v>1</v>
      </c>
      <c r="F10" s="1">
        <f t="shared" si="6"/>
        <v>0</v>
      </c>
      <c r="G10" s="1">
        <f t="shared" si="7"/>
        <v>1</v>
      </c>
      <c r="H10" s="1">
        <f t="shared" si="8"/>
        <v>0</v>
      </c>
      <c r="I10" s="1">
        <f t="shared" si="9"/>
        <v>0</v>
      </c>
      <c r="J10" s="1">
        <f t="shared" si="10"/>
        <v>1</v>
      </c>
      <c r="K10" s="1">
        <f t="shared" si="11"/>
        <v>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3"/>
      <c r="W10" s="3"/>
      <c r="X10" s="3"/>
      <c r="Y10" s="3"/>
      <c r="Z10" s="3"/>
      <c r="AA10" s="3"/>
      <c r="AB10" s="3"/>
      <c r="AC10" s="3"/>
      <c r="AD10" s="3"/>
    </row>
    <row r="11" spans="1:30" ht="12" customHeight="1">
      <c r="A11" s="1" t="str">
        <f>'Tabela da Primeira Fase'!M17</f>
        <v>ELDORADO</v>
      </c>
      <c r="B11" s="1">
        <f>IF('Tabela da Primeira Fase'!N17&lt;'Tabela da Primeira Fase'!P17,0,IF('Tabela da Primeira Fase'!N17='Tabela da Primeira Fase'!P17,1,IF('Tabela da Primeira Fase'!N17&gt;'Tabela da Primeira Fase'!P17,2)))</f>
        <v>0</v>
      </c>
      <c r="C11" s="1" t="str">
        <f>'Tabela da Primeira Fase'!Q17</f>
        <v>IZALCI</v>
      </c>
      <c r="D11" s="1">
        <f>IF('Tabela da Primeira Fase'!N17&gt;'Tabela da Primeira Fase'!P17,0,IF('Tabela da Primeira Fase'!N17='Tabela da Primeira Fase'!P17,1,IF('Tabela da Primeira Fase'!N17&lt;'Tabela da Primeira Fase'!P17,2)))</f>
        <v>2</v>
      </c>
      <c r="E11" s="1">
        <f>IF(ISNUMBER('Tabela da Primeira Fase'!N17),1,0)</f>
        <v>1</v>
      </c>
      <c r="F11" s="1">
        <f t="shared" si="6"/>
        <v>0</v>
      </c>
      <c r="G11" s="1">
        <f t="shared" si="7"/>
        <v>0</v>
      </c>
      <c r="H11" s="1">
        <f t="shared" si="8"/>
        <v>1</v>
      </c>
      <c r="I11" s="1">
        <f t="shared" si="9"/>
        <v>1</v>
      </c>
      <c r="J11" s="1">
        <f t="shared" si="10"/>
        <v>0</v>
      </c>
      <c r="K11" s="1">
        <f t="shared" si="11"/>
        <v>0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3"/>
      <c r="W11" s="3"/>
      <c r="X11" s="3"/>
      <c r="Y11" s="3"/>
      <c r="Z11" s="3"/>
      <c r="AA11" s="3"/>
      <c r="AB11" s="3"/>
      <c r="AC11" s="3"/>
      <c r="AD11" s="3"/>
    </row>
    <row r="12" spans="1:30" ht="12" customHeight="1">
      <c r="A12" s="1" t="str">
        <f>'Tabela da Primeira Fase'!M18</f>
        <v>FANTASMA</v>
      </c>
      <c r="B12" s="1">
        <f>IF('Tabela da Primeira Fase'!N18&lt;'Tabela da Primeira Fase'!P18,0,IF('Tabela da Primeira Fase'!N18='Tabela da Primeira Fase'!P18,1,IF('Tabela da Primeira Fase'!N18&gt;'Tabela da Primeira Fase'!P18,2)))</f>
        <v>1</v>
      </c>
      <c r="C12" s="1" t="str">
        <f>'Tabela da Primeira Fase'!Q18</f>
        <v>DÍNAMO</v>
      </c>
      <c r="D12" s="1">
        <f>IF('Tabela da Primeira Fase'!N18&gt;'Tabela da Primeira Fase'!P18,0,IF('Tabela da Primeira Fase'!N18='Tabela da Primeira Fase'!P18,1,IF('Tabela da Primeira Fase'!N18&lt;'Tabela da Primeira Fase'!P18,2)))</f>
        <v>1</v>
      </c>
      <c r="E12" s="1">
        <f>IF(ISNUMBER('Tabela da Primeira Fase'!N18),1,0)</f>
        <v>1</v>
      </c>
      <c r="F12" s="1">
        <f t="shared" si="6"/>
        <v>0</v>
      </c>
      <c r="G12" s="1">
        <f t="shared" si="7"/>
        <v>1</v>
      </c>
      <c r="H12" s="1">
        <f t="shared" si="8"/>
        <v>0</v>
      </c>
      <c r="I12" s="1">
        <f t="shared" si="9"/>
        <v>0</v>
      </c>
      <c r="J12" s="1">
        <f t="shared" si="10"/>
        <v>1</v>
      </c>
      <c r="K12" s="1">
        <f t="shared" si="11"/>
        <v>0</v>
      </c>
      <c r="L12" s="1" t="s">
        <v>75</v>
      </c>
      <c r="M12" s="1">
        <f>SUMIF($A$1:$A$771,L12,$F$1:$F$771)+SUMIF($C$1:$C$771,L12,$I$1:$I$771)</f>
        <v>1</v>
      </c>
      <c r="N12" s="1">
        <f>SUMIF($A$1:$A$771,L12,$G$1:$G$771)+SUMIF($C$1:$C$771,L12,$J$1:$J$771)</f>
        <v>0</v>
      </c>
      <c r="O12" s="1">
        <f>SUMIF($A$1:$A$771,L12,$H$1:$H$771)+SUMIF($C$1:$C$771,L12,$K$1:$K$771)</f>
        <v>1</v>
      </c>
      <c r="P12" s="1">
        <f>SUMIF('Tabela da Primeira Fase'!$M$7:$M$749,L12,'Tabela da Primeira Fase'!$N$7:$N$749)+SUMIF('Tabela da Primeira Fase'!$Q$7:$Q$749,L12,'Tabela da Primeira Fase'!$P$7:$P$749)</f>
        <v>2</v>
      </c>
      <c r="Q12" s="1">
        <f>SUMIF('Tabela da Primeira Fase'!$M$7:$M$749,L12,'Tabela da Primeira Fase'!$P$7:$P$749)+SUMIF('Tabela da Primeira Fase'!$Q$7:$Q$749,L12,'Tabela da Primeira Fase'!$N$7:$N$749)</f>
        <v>1</v>
      </c>
      <c r="R12" s="1">
        <f t="shared" ref="R12:R14" si="24">(1000000*((3*M12)+N12))+(10000*M12)+(100*(P12-Q12))+P12+(0.001*(30-T12))</f>
        <v>3010102.0290000001</v>
      </c>
      <c r="S12" s="1">
        <f t="shared" ref="S12:S14" si="25">RANK(R12,$R$12:$R$15)</f>
        <v>1</v>
      </c>
      <c r="T12" s="1">
        <v>1</v>
      </c>
      <c r="U12" s="1">
        <f t="shared" ref="U12:U14" si="26">IF($S$12=T12,12,0)+IF($S$13=T12,13,0)+IF($S$14=T12,14,0)+IF($S$15=T12,15,0)</f>
        <v>12</v>
      </c>
      <c r="V12" s="3"/>
      <c r="W12" s="3" t="str">
        <f t="shared" ref="W12:AB12" si="27">CONCATENATE("'Auxiliar'!",W$1,$U12)</f>
        <v>'Auxiliar'!L12</v>
      </c>
      <c r="X12" s="3" t="str">
        <f t="shared" si="27"/>
        <v>'Auxiliar'!M12</v>
      </c>
      <c r="Y12" s="3" t="str">
        <f t="shared" si="27"/>
        <v>'Auxiliar'!N12</v>
      </c>
      <c r="Z12" s="3" t="str">
        <f t="shared" si="27"/>
        <v>'Auxiliar'!O12</v>
      </c>
      <c r="AA12" s="3" t="str">
        <f t="shared" si="27"/>
        <v>'Auxiliar'!P12</v>
      </c>
      <c r="AB12" s="3" t="str">
        <f t="shared" si="27"/>
        <v>'Auxiliar'!Q12</v>
      </c>
      <c r="AC12" s="3"/>
      <c r="AD12" s="3"/>
    </row>
    <row r="13" spans="1:30" ht="12" customHeight="1">
      <c r="A13" s="1" t="str">
        <f>'Tabela da Primeira Fase'!M19</f>
        <v>LARA GALÃO</v>
      </c>
      <c r="B13" s="1">
        <f>IF('Tabela da Primeira Fase'!N19&lt;'Tabela da Primeira Fase'!P19,0,IF('Tabela da Primeira Fase'!N19='Tabela da Primeira Fase'!P19,1,IF('Tabela da Primeira Fase'!N19&gt;'Tabela da Primeira Fase'!P19,2)))</f>
        <v>0</v>
      </c>
      <c r="C13" s="1" t="str">
        <f>'Tabela da Primeira Fase'!Q19</f>
        <v>MAGNETO</v>
      </c>
      <c r="D13" s="1">
        <f>IF('Tabela da Primeira Fase'!N19&gt;'Tabela da Primeira Fase'!P19,0,IF('Tabela da Primeira Fase'!N19='Tabela da Primeira Fase'!P19,1,IF('Tabela da Primeira Fase'!N19&lt;'Tabela da Primeira Fase'!P19,2)))</f>
        <v>2</v>
      </c>
      <c r="E13" s="1">
        <f>IF(ISNUMBER('Tabela da Primeira Fase'!N19),1,0)</f>
        <v>1</v>
      </c>
      <c r="F13" s="1">
        <f t="shared" si="6"/>
        <v>0</v>
      </c>
      <c r="G13" s="1">
        <f t="shared" si="7"/>
        <v>0</v>
      </c>
      <c r="H13" s="1">
        <f t="shared" si="8"/>
        <v>1</v>
      </c>
      <c r="I13" s="1">
        <f t="shared" si="9"/>
        <v>1</v>
      </c>
      <c r="J13" s="1">
        <f t="shared" si="10"/>
        <v>0</v>
      </c>
      <c r="K13" s="1">
        <f t="shared" si="11"/>
        <v>0</v>
      </c>
      <c r="L13" s="1" t="s">
        <v>76</v>
      </c>
      <c r="M13" s="1">
        <f>SUMIF($A$1:$A$771,L13,$F$1:$F$771)+SUMIF($C$1:$C$771,L13,$I$1:$I$771)</f>
        <v>1</v>
      </c>
      <c r="N13" s="1">
        <f>SUMIF($A$1:$A$771,L13,$G$1:$G$771)+SUMIF($C$1:$C$771,L13,$J$1:$J$771)</f>
        <v>0</v>
      </c>
      <c r="O13" s="1">
        <f>SUMIF($A$1:$A$771,L13,$H$1:$H$771)+SUMIF($C$1:$C$771,L13,$K$1:$K$771)</f>
        <v>1</v>
      </c>
      <c r="P13" s="1">
        <f>SUMIF('Tabela da Primeira Fase'!$M$7:$M$749,L13,'Tabela da Primeira Fase'!$N$7:$N$749)+SUMIF('Tabela da Primeira Fase'!$Q$7:$Q$749,L13,'Tabela da Primeira Fase'!$P$7:$P$749)</f>
        <v>1</v>
      </c>
      <c r="Q13" s="1">
        <f>SUMIF('Tabela da Primeira Fase'!$M$7:$M$749,L13,'Tabela da Primeira Fase'!$P$7:$P$749)+SUMIF('Tabela da Primeira Fase'!$Q$7:$Q$749,L13,'Tabela da Primeira Fase'!$N$7:$N$749)</f>
        <v>2</v>
      </c>
      <c r="R13" s="4">
        <f t="shared" si="24"/>
        <v>3009901.0279999999</v>
      </c>
      <c r="S13" s="1">
        <f t="shared" si="25"/>
        <v>3</v>
      </c>
      <c r="T13" s="1">
        <v>2</v>
      </c>
      <c r="U13" s="1">
        <f t="shared" si="26"/>
        <v>14</v>
      </c>
      <c r="V13" s="3"/>
      <c r="W13" s="3" t="str">
        <f t="shared" ref="W13:AB13" si="28">CONCATENATE("'Auxiliar'!",W$1,$U13)</f>
        <v>'Auxiliar'!L14</v>
      </c>
      <c r="X13" s="3" t="str">
        <f t="shared" si="28"/>
        <v>'Auxiliar'!M14</v>
      </c>
      <c r="Y13" s="3" t="str">
        <f t="shared" si="28"/>
        <v>'Auxiliar'!N14</v>
      </c>
      <c r="Z13" s="3" t="str">
        <f t="shared" si="28"/>
        <v>'Auxiliar'!O14</v>
      </c>
      <c r="AA13" s="3" t="str">
        <f t="shared" si="28"/>
        <v>'Auxiliar'!P14</v>
      </c>
      <c r="AB13" s="3" t="str">
        <f t="shared" si="28"/>
        <v>'Auxiliar'!Q14</v>
      </c>
      <c r="AC13" s="3"/>
      <c r="AD13" s="3"/>
    </row>
    <row r="14" spans="1:30" ht="12" customHeight="1">
      <c r="A14" s="1" t="str">
        <f>'Tabela da Primeira Fase'!M20</f>
        <v>GALO DOIDO</v>
      </c>
      <c r="B14" s="1">
        <f>IF('Tabela da Primeira Fase'!N20&lt;'Tabela da Primeira Fase'!P20,0,IF('Tabela da Primeira Fase'!N20='Tabela da Primeira Fase'!P20,1,IF('Tabela da Primeira Fase'!N20&gt;'Tabela da Primeira Fase'!P20,2)))</f>
        <v>0</v>
      </c>
      <c r="C14" s="1" t="str">
        <f>'Tabela da Primeira Fase'!Q20</f>
        <v>AZTECA</v>
      </c>
      <c r="D14" s="1">
        <f>IF('Tabela da Primeira Fase'!N20&gt;'Tabela da Primeira Fase'!P20,0,IF('Tabela da Primeira Fase'!N20='Tabela da Primeira Fase'!P20,1,IF('Tabela da Primeira Fase'!N20&lt;'Tabela da Primeira Fase'!P20,2)))</f>
        <v>2</v>
      </c>
      <c r="E14" s="1">
        <f>IF(ISNUMBER('Tabela da Primeira Fase'!N20),1,0)</f>
        <v>1</v>
      </c>
      <c r="F14" s="1">
        <f t="shared" si="6"/>
        <v>0</v>
      </c>
      <c r="G14" s="1">
        <f t="shared" si="7"/>
        <v>0</v>
      </c>
      <c r="H14" s="1">
        <f t="shared" si="8"/>
        <v>1</v>
      </c>
      <c r="I14" s="1">
        <f t="shared" si="9"/>
        <v>1</v>
      </c>
      <c r="J14" s="1">
        <f t="shared" si="10"/>
        <v>0</v>
      </c>
      <c r="K14" s="1">
        <f t="shared" si="11"/>
        <v>0</v>
      </c>
      <c r="L14" s="1" t="s">
        <v>77</v>
      </c>
      <c r="M14" s="1">
        <f>SUMIF($A$1:$A$771,L14,$F$1:$F$771)+SUMIF($C$1:$C$771,L14,$I$1:$I$771)</f>
        <v>1</v>
      </c>
      <c r="N14" s="1">
        <f>SUMIF($A$1:$A$771,L14,$G$1:$G$771)+SUMIF($C$1:$C$771,L14,$J$1:$J$771)</f>
        <v>0</v>
      </c>
      <c r="O14" s="1">
        <f>SUMIF($A$1:$A$771,L14,$H$1:$H$771)+SUMIF($C$1:$C$771,L14,$K$1:$K$771)</f>
        <v>1</v>
      </c>
      <c r="P14" s="1">
        <f>SUMIF('Tabela da Primeira Fase'!$M$7:$M$749,L14,'Tabela da Primeira Fase'!$N$7:$N$749)+SUMIF('Tabela da Primeira Fase'!$Q$7:$Q$749,L14,'Tabela da Primeira Fase'!$P$7:$P$749)</f>
        <v>2</v>
      </c>
      <c r="Q14" s="1">
        <f>SUMIF('Tabela da Primeira Fase'!$M$7:$M$749,L14,'Tabela da Primeira Fase'!$P$7:$P$749)+SUMIF('Tabela da Primeira Fase'!$Q$7:$Q$749,L14,'Tabela da Primeira Fase'!$N$7:$N$749)</f>
        <v>2</v>
      </c>
      <c r="R14" s="1">
        <f t="shared" si="24"/>
        <v>3010002.0269999998</v>
      </c>
      <c r="S14" s="1">
        <f t="shared" si="25"/>
        <v>2</v>
      </c>
      <c r="T14" s="1">
        <v>3</v>
      </c>
      <c r="U14" s="1">
        <f t="shared" si="26"/>
        <v>13</v>
      </c>
      <c r="V14" s="3"/>
      <c r="W14" s="3" t="str">
        <f t="shared" ref="W14:AB14" si="29">CONCATENATE("'Auxiliar'!",W$1,$U14)</f>
        <v>'Auxiliar'!L13</v>
      </c>
      <c r="X14" s="3" t="str">
        <f t="shared" si="29"/>
        <v>'Auxiliar'!M13</v>
      </c>
      <c r="Y14" s="3" t="str">
        <f t="shared" si="29"/>
        <v>'Auxiliar'!N13</v>
      </c>
      <c r="Z14" s="3" t="str">
        <f t="shared" si="29"/>
        <v>'Auxiliar'!O13</v>
      </c>
      <c r="AA14" s="3" t="str">
        <f t="shared" si="29"/>
        <v>'Auxiliar'!P13</v>
      </c>
      <c r="AB14" s="3" t="str">
        <f t="shared" si="29"/>
        <v>'Auxiliar'!Q13</v>
      </c>
      <c r="AC14" s="3"/>
      <c r="AD14" s="3"/>
    </row>
    <row r="15" spans="1:30" ht="12" customHeight="1">
      <c r="A15" s="1" t="str">
        <f>'Tabela da Primeira Fase'!M21</f>
        <v>BOTA JUNIOR</v>
      </c>
      <c r="B15" s="1">
        <f>IF('Tabela da Primeira Fase'!N21&lt;'Tabela da Primeira Fase'!P21,0,IF('Tabela da Primeira Fase'!N21='Tabela da Primeira Fase'!P21,1,IF('Tabela da Primeira Fase'!N21&gt;'Tabela da Primeira Fase'!P21,2)))</f>
        <v>2</v>
      </c>
      <c r="C15" s="1" t="str">
        <f>'Tabela da Primeira Fase'!Q21</f>
        <v>AMIGOS</v>
      </c>
      <c r="D15" s="1">
        <f>IF('Tabela da Primeira Fase'!N21&gt;'Tabela da Primeira Fase'!P21,0,IF('Tabela da Primeira Fase'!N21='Tabela da Primeira Fase'!P21,1,IF('Tabela da Primeira Fase'!N21&lt;'Tabela da Primeira Fase'!P21,2)))</f>
        <v>0</v>
      </c>
      <c r="E15" s="1">
        <f>IF(ISNUMBER('Tabela da Primeira Fase'!N21),1,0)</f>
        <v>1</v>
      </c>
      <c r="F15" s="1">
        <f t="shared" si="6"/>
        <v>1</v>
      </c>
      <c r="G15" s="1">
        <f t="shared" si="7"/>
        <v>0</v>
      </c>
      <c r="H15" s="1">
        <f t="shared" si="8"/>
        <v>0</v>
      </c>
      <c r="I15" s="1">
        <f t="shared" si="9"/>
        <v>0</v>
      </c>
      <c r="J15" s="1">
        <f t="shared" si="10"/>
        <v>0</v>
      </c>
      <c r="K15" s="1">
        <f t="shared" si="11"/>
        <v>1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3"/>
      <c r="W15" s="3"/>
      <c r="X15" s="3"/>
      <c r="Y15" s="3"/>
      <c r="Z15" s="3"/>
      <c r="AA15" s="3"/>
      <c r="AB15" s="3"/>
      <c r="AC15" s="3"/>
      <c r="AD15" s="3"/>
    </row>
    <row r="16" spans="1:30" ht="12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3"/>
      <c r="W16" s="3"/>
      <c r="X16" s="3"/>
      <c r="Y16" s="3"/>
      <c r="Z16" s="3"/>
      <c r="AA16" s="3"/>
      <c r="AB16" s="3"/>
      <c r="AC16" s="3"/>
      <c r="AD16" s="3"/>
    </row>
    <row r="17" spans="1:30" ht="12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 t="s">
        <v>81</v>
      </c>
      <c r="M17" s="1">
        <f>SUMIF($A$1:$A$771,L17,$F$1:$F$771)+SUMIF($C$1:$C$771,L17,$I$1:$I$771)</f>
        <v>2</v>
      </c>
      <c r="N17" s="1">
        <f>SUMIF($A$1:$A$771,L17,$G$1:$G$771)+SUMIF($C$1:$C$771,L17,$J$1:$J$771)</f>
        <v>0</v>
      </c>
      <c r="O17" s="1">
        <f>SUMIF($A$1:$A$771,L17,$H$1:$H$771)+SUMIF($C$1:$C$771,L17,$K$1:$K$771)</f>
        <v>0</v>
      </c>
      <c r="P17" s="1">
        <f>SUMIF('Tabela da Primeira Fase'!$M$7:$M$749,L17,'Tabela da Primeira Fase'!$N$7:$N$749)+SUMIF('Tabela da Primeira Fase'!$Q$7:$Q$749,L17,'Tabela da Primeira Fase'!$P$7:$P$749)</f>
        <v>4</v>
      </c>
      <c r="Q17" s="1">
        <f>SUMIF('Tabela da Primeira Fase'!$M$7:$M$749,L17,'Tabela da Primeira Fase'!$P$7:$P$749)+SUMIF('Tabela da Primeira Fase'!$Q$7:$Q$749,L17,'Tabela da Primeira Fase'!$N$7:$N$749)</f>
        <v>0</v>
      </c>
      <c r="R17" s="1">
        <f t="shared" ref="R17:R19" si="30">(1000000*((3*M17)+N17))+(10000*M17)+(100*(P17-Q17))+P17+(0.001*(30-T17))</f>
        <v>6020404.0290000001</v>
      </c>
      <c r="S17" s="1">
        <f t="shared" ref="S17:S19" si="31">RANK(R17,$R$17:$R$20)</f>
        <v>1</v>
      </c>
      <c r="T17" s="1">
        <v>1</v>
      </c>
      <c r="U17" s="1">
        <f t="shared" ref="U17:U19" si="32">IF($S$17=T17,17,0)+IF($S$18=T17,18,0)+IF($S$19=T17,19,0)+IF($S$20=T17,20,0)</f>
        <v>17</v>
      </c>
      <c r="V17" s="3"/>
      <c r="W17" s="3" t="str">
        <f t="shared" ref="W17:AB17" si="33">CONCATENATE("'Auxiliar'!",W$1,$U17)</f>
        <v>'Auxiliar'!L17</v>
      </c>
      <c r="X17" s="3" t="str">
        <f t="shared" si="33"/>
        <v>'Auxiliar'!M17</v>
      </c>
      <c r="Y17" s="3" t="str">
        <f t="shared" si="33"/>
        <v>'Auxiliar'!N17</v>
      </c>
      <c r="Z17" s="3" t="str">
        <f t="shared" si="33"/>
        <v>'Auxiliar'!O17</v>
      </c>
      <c r="AA17" s="3" t="str">
        <f t="shared" si="33"/>
        <v>'Auxiliar'!P17</v>
      </c>
      <c r="AB17" s="3" t="str">
        <f t="shared" si="33"/>
        <v>'Auxiliar'!Q17</v>
      </c>
      <c r="AC17" s="3"/>
      <c r="AD17" s="3"/>
    </row>
    <row r="18" spans="1:30" ht="12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 t="s">
        <v>82</v>
      </c>
      <c r="M18" s="1">
        <f>SUMIF($A$1:$A$771,L18,$F$1:$F$771)+SUMIF($C$1:$C$771,L18,$I$1:$I$771)</f>
        <v>0</v>
      </c>
      <c r="N18" s="1">
        <f>SUMIF($A$1:$A$771,L18,$G$1:$G$771)+SUMIF($C$1:$C$771,L18,$J$1:$J$771)</f>
        <v>1</v>
      </c>
      <c r="O18" s="1">
        <f>SUMIF($A$1:$A$771,L18,$H$1:$H$771)+SUMIF($C$1:$C$771,L18,$K$1:$K$771)</f>
        <v>1</v>
      </c>
      <c r="P18" s="1">
        <f>SUMIF('Tabela da Primeira Fase'!$M$7:$M$749,L18,'Tabela da Primeira Fase'!$N$7:$N$749)+SUMIF('Tabela da Primeira Fase'!$Q$7:$Q$749,L18,'Tabela da Primeira Fase'!$P$7:$P$749)</f>
        <v>1</v>
      </c>
      <c r="Q18" s="1">
        <f>SUMIF('Tabela da Primeira Fase'!$M$7:$M$749,L18,'Tabela da Primeira Fase'!$P$7:$P$749)+SUMIF('Tabela da Primeira Fase'!$Q$7:$Q$749,L18,'Tabela da Primeira Fase'!$N$7:$N$749)</f>
        <v>3</v>
      </c>
      <c r="R18" s="1">
        <f t="shared" si="30"/>
        <v>999801.02800000005</v>
      </c>
      <c r="S18" s="1">
        <f t="shared" si="31"/>
        <v>2</v>
      </c>
      <c r="T18" s="1">
        <v>2</v>
      </c>
      <c r="U18" s="1">
        <f t="shared" si="32"/>
        <v>18</v>
      </c>
      <c r="V18" s="3"/>
      <c r="W18" s="3" t="str">
        <f t="shared" ref="W18:AB18" si="34">CONCATENATE("'Auxiliar'!",W$1,$U18)</f>
        <v>'Auxiliar'!L18</v>
      </c>
      <c r="X18" s="3" t="str">
        <f t="shared" si="34"/>
        <v>'Auxiliar'!M18</v>
      </c>
      <c r="Y18" s="3" t="str">
        <f t="shared" si="34"/>
        <v>'Auxiliar'!N18</v>
      </c>
      <c r="Z18" s="3" t="str">
        <f t="shared" si="34"/>
        <v>'Auxiliar'!O18</v>
      </c>
      <c r="AA18" s="3" t="str">
        <f t="shared" si="34"/>
        <v>'Auxiliar'!P18</v>
      </c>
      <c r="AB18" s="3" t="str">
        <f t="shared" si="34"/>
        <v>'Auxiliar'!Q18</v>
      </c>
      <c r="AC18" s="3"/>
      <c r="AD18" s="3"/>
    </row>
    <row r="19" spans="1:30" ht="12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 t="s">
        <v>83</v>
      </c>
      <c r="M19" s="1">
        <f>SUMIF($A$1:$A$771,L19,$F$1:$F$771)+SUMIF($C$1:$C$771,L19,$I$1:$I$771)</f>
        <v>0</v>
      </c>
      <c r="N19" s="1">
        <f>SUMIF($A$1:$A$771,L19,$G$1:$G$771)+SUMIF($C$1:$C$771,L19,$J$1:$J$771)</f>
        <v>1</v>
      </c>
      <c r="O19" s="1">
        <f>SUMIF($A$1:$A$771,L19,$H$1:$H$771)+SUMIF($C$1:$C$771,L19,$K$1:$K$771)</f>
        <v>1</v>
      </c>
      <c r="P19" s="1">
        <f>SUMIF('Tabela da Primeira Fase'!$M$7:$M$749,L19,'Tabela da Primeira Fase'!$N$7:$N$749)+SUMIF('Tabela da Primeira Fase'!$Q$7:$Q$749,L19,'Tabela da Primeira Fase'!$P$7:$P$749)</f>
        <v>1</v>
      </c>
      <c r="Q19" s="1">
        <f>SUMIF('Tabela da Primeira Fase'!$M$7:$M$749,L19,'Tabela da Primeira Fase'!$P$7:$P$749)+SUMIF('Tabela da Primeira Fase'!$Q$7:$Q$749,L19,'Tabela da Primeira Fase'!$N$7:$N$749)</f>
        <v>3</v>
      </c>
      <c r="R19" s="1">
        <f t="shared" si="30"/>
        <v>999801.027</v>
      </c>
      <c r="S19" s="1">
        <f t="shared" si="31"/>
        <v>3</v>
      </c>
      <c r="T19" s="1">
        <v>3</v>
      </c>
      <c r="U19" s="1">
        <f t="shared" si="32"/>
        <v>19</v>
      </c>
      <c r="V19" s="3"/>
      <c r="W19" s="3" t="str">
        <f t="shared" ref="W19:AB19" si="35">CONCATENATE("'Auxiliar'!",W$1,$U19)</f>
        <v>'Auxiliar'!L19</v>
      </c>
      <c r="X19" s="3" t="str">
        <f t="shared" si="35"/>
        <v>'Auxiliar'!M19</v>
      </c>
      <c r="Y19" s="3" t="str">
        <f t="shared" si="35"/>
        <v>'Auxiliar'!N19</v>
      </c>
      <c r="Z19" s="3" t="str">
        <f t="shared" si="35"/>
        <v>'Auxiliar'!O19</v>
      </c>
      <c r="AA19" s="3" t="str">
        <f t="shared" si="35"/>
        <v>'Auxiliar'!P19</v>
      </c>
      <c r="AB19" s="3" t="str">
        <f t="shared" si="35"/>
        <v>'Auxiliar'!Q19</v>
      </c>
      <c r="AC19" s="3"/>
      <c r="AD19" s="3"/>
    </row>
    <row r="20" spans="1:30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3"/>
      <c r="W20" s="3"/>
      <c r="X20" s="3"/>
      <c r="Y20" s="3"/>
      <c r="Z20" s="3"/>
      <c r="AA20" s="3"/>
      <c r="AB20" s="3"/>
      <c r="AC20" s="3"/>
      <c r="AD20" s="3"/>
    </row>
    <row r="21" spans="1:30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3"/>
      <c r="W21" s="3"/>
      <c r="X21" s="3"/>
      <c r="Y21" s="3"/>
      <c r="Z21" s="3"/>
      <c r="AA21" s="3"/>
      <c r="AB21" s="3"/>
      <c r="AC21" s="3"/>
      <c r="AD21" s="3"/>
    </row>
    <row r="22" spans="1:30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 t="s">
        <v>87</v>
      </c>
      <c r="M22" s="1">
        <f>SUMIF($A$1:$A$771,L22,$F$1:$F$771)+SUMIF($C$1:$C$771,L22,$I$1:$I$771)</f>
        <v>1</v>
      </c>
      <c r="N22" s="1">
        <f>SUMIF($A$1:$A$771,L22,$G$1:$G$771)+SUMIF($C$1:$C$771,L22,$J$1:$J$771)</f>
        <v>1</v>
      </c>
      <c r="O22" s="1">
        <f>SUMIF($A$1:$A$771,L22,$H$1:$H$771)+SUMIF($C$1:$C$771,L22,$K$1:$K$771)</f>
        <v>0</v>
      </c>
      <c r="P22" s="1">
        <f>SUMIF('Tabela da Primeira Fase'!$M$7:$M$749,L22,'Tabela da Primeira Fase'!$N$7:$N$749)+SUMIF('Tabela da Primeira Fase'!$Q$7:$Q$749,L22,'Tabela da Primeira Fase'!$P$7:$P$749)</f>
        <v>3</v>
      </c>
      <c r="Q22" s="1">
        <f>SUMIF('Tabela da Primeira Fase'!$M$7:$M$749,L22,'Tabela da Primeira Fase'!$P$7:$P$749)+SUMIF('Tabela da Primeira Fase'!$Q$7:$Q$749,L22,'Tabela da Primeira Fase'!$N$7:$N$749)</f>
        <v>2</v>
      </c>
      <c r="R22" s="1">
        <f t="shared" ref="R22:R24" si="36">(1000000*((3*M22)+N22))+(10000*M22)+(100*(P22-Q22))+P22+(0.001*(30-T22))</f>
        <v>4010103.0290000001</v>
      </c>
      <c r="S22" s="1">
        <f t="shared" ref="S22:S24" si="37">RANK(R22,$R$22:$R$25)</f>
        <v>2</v>
      </c>
      <c r="T22" s="1">
        <v>1</v>
      </c>
      <c r="U22" s="1">
        <f t="shared" ref="U22:U24" si="38">IF($S$22=T22,22,0)+IF($S$23=T22,23,0)+IF($S$24=T22,24,0)+IF($S$25=T22,25,0)</f>
        <v>23</v>
      </c>
      <c r="V22" s="3"/>
      <c r="W22" s="3" t="str">
        <f t="shared" ref="W22:AB22" si="39">CONCATENATE("'Auxiliar'!",W$1,$U22)</f>
        <v>'Auxiliar'!L23</v>
      </c>
      <c r="X22" s="3" t="str">
        <f t="shared" si="39"/>
        <v>'Auxiliar'!M23</v>
      </c>
      <c r="Y22" s="3" t="str">
        <f t="shared" si="39"/>
        <v>'Auxiliar'!N23</v>
      </c>
      <c r="Z22" s="3" t="str">
        <f t="shared" si="39"/>
        <v>'Auxiliar'!O23</v>
      </c>
      <c r="AA22" s="3" t="str">
        <f t="shared" si="39"/>
        <v>'Auxiliar'!P23</v>
      </c>
      <c r="AB22" s="3" t="str">
        <f t="shared" si="39"/>
        <v>'Auxiliar'!Q23</v>
      </c>
      <c r="AC22" s="3"/>
      <c r="AD22" s="3"/>
    </row>
    <row r="23" spans="1:30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 t="s">
        <v>88</v>
      </c>
      <c r="M23" s="1">
        <f>SUMIF($A$1:$A$771,L23,$F$1:$F$771)+SUMIF($C$1:$C$771,L23,$I$1:$I$771)</f>
        <v>1</v>
      </c>
      <c r="N23" s="1">
        <f>SUMIF($A$1:$A$771,L23,$G$1:$G$771)+SUMIF($C$1:$C$771,L23,$J$1:$J$771)</f>
        <v>1</v>
      </c>
      <c r="O23" s="1">
        <f>SUMIF($A$1:$A$771,L23,$H$1:$H$771)+SUMIF($C$1:$C$771,L23,$K$1:$K$771)</f>
        <v>0</v>
      </c>
      <c r="P23" s="1">
        <f>SUMIF('Tabela da Primeira Fase'!$M$7:$M$749,L23,'Tabela da Primeira Fase'!$N$7:$N$749)+SUMIF('Tabela da Primeira Fase'!$Q$7:$Q$749,L23,'Tabela da Primeira Fase'!$P$7:$P$749)</f>
        <v>4</v>
      </c>
      <c r="Q23" s="1">
        <f>SUMIF('Tabela da Primeira Fase'!$M$7:$M$749,L23,'Tabela da Primeira Fase'!$P$7:$P$749)+SUMIF('Tabela da Primeira Fase'!$Q$7:$Q$749,L23,'Tabela da Primeira Fase'!$N$7:$N$749)</f>
        <v>2</v>
      </c>
      <c r="R23" s="1">
        <f t="shared" si="36"/>
        <v>4010204.0279999999</v>
      </c>
      <c r="S23" s="1">
        <f t="shared" si="37"/>
        <v>1</v>
      </c>
      <c r="T23" s="1">
        <v>2</v>
      </c>
      <c r="U23" s="1">
        <f t="shared" si="38"/>
        <v>22</v>
      </c>
      <c r="V23" s="3"/>
      <c r="W23" s="3" t="str">
        <f t="shared" ref="W23:AB23" si="40">CONCATENATE("'Auxiliar'!",W$1,$U23)</f>
        <v>'Auxiliar'!L22</v>
      </c>
      <c r="X23" s="3" t="str">
        <f t="shared" si="40"/>
        <v>'Auxiliar'!M22</v>
      </c>
      <c r="Y23" s="3" t="str">
        <f t="shared" si="40"/>
        <v>'Auxiliar'!N22</v>
      </c>
      <c r="Z23" s="3" t="str">
        <f t="shared" si="40"/>
        <v>'Auxiliar'!O22</v>
      </c>
      <c r="AA23" s="3" t="str">
        <f t="shared" si="40"/>
        <v>'Auxiliar'!P22</v>
      </c>
      <c r="AB23" s="3" t="str">
        <f t="shared" si="40"/>
        <v>'Auxiliar'!Q22</v>
      </c>
      <c r="AC23" s="3"/>
      <c r="AD23" s="3"/>
    </row>
    <row r="24" spans="1:30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 t="s">
        <v>89</v>
      </c>
      <c r="M24" s="1">
        <f>SUMIF($A$1:$A$771,L24,$F$1:$F$771)+SUMIF($C$1:$C$771,L24,$I$1:$I$771)</f>
        <v>0</v>
      </c>
      <c r="N24" s="1">
        <f>SUMIF($A$1:$A$771,L24,$G$1:$G$771)+SUMIF($C$1:$C$771,L24,$J$1:$J$771)</f>
        <v>0</v>
      </c>
      <c r="O24" s="1">
        <f>SUMIF($A$1:$A$771,L24,$H$1:$H$771)+SUMIF($C$1:$C$771,L24,$K$1:$K$771)</f>
        <v>2</v>
      </c>
      <c r="P24" s="1">
        <f>SUMIF('Tabela da Primeira Fase'!$M$7:$M$749,L24,'Tabela da Primeira Fase'!$N$7:$N$749)+SUMIF('Tabela da Primeira Fase'!$Q$7:$Q$749,L24,'Tabela da Primeira Fase'!$P$7:$P$749)</f>
        <v>2</v>
      </c>
      <c r="Q24" s="1">
        <f>SUMIF('Tabela da Primeira Fase'!$M$7:$M$749,L24,'Tabela da Primeira Fase'!$P$7:$P$749)+SUMIF('Tabela da Primeira Fase'!$Q$7:$Q$749,L24,'Tabela da Primeira Fase'!$N$7:$N$749)</f>
        <v>5</v>
      </c>
      <c r="R24" s="1">
        <f t="shared" si="36"/>
        <v>-297.97300000000001</v>
      </c>
      <c r="S24" s="1">
        <f t="shared" si="37"/>
        <v>3</v>
      </c>
      <c r="T24" s="1">
        <v>3</v>
      </c>
      <c r="U24" s="1">
        <f t="shared" si="38"/>
        <v>24</v>
      </c>
      <c r="V24" s="3"/>
      <c r="W24" s="3" t="str">
        <f t="shared" ref="W24:AB24" si="41">CONCATENATE("'Auxiliar'!",W$1,$U24)</f>
        <v>'Auxiliar'!L24</v>
      </c>
      <c r="X24" s="3" t="str">
        <f t="shared" si="41"/>
        <v>'Auxiliar'!M24</v>
      </c>
      <c r="Y24" s="3" t="str">
        <f t="shared" si="41"/>
        <v>'Auxiliar'!N24</v>
      </c>
      <c r="Z24" s="3" t="str">
        <f t="shared" si="41"/>
        <v>'Auxiliar'!O24</v>
      </c>
      <c r="AA24" s="3" t="str">
        <f t="shared" si="41"/>
        <v>'Auxiliar'!P24</v>
      </c>
      <c r="AB24" s="3" t="str">
        <f t="shared" si="41"/>
        <v>'Auxiliar'!Q24</v>
      </c>
      <c r="AC24" s="3"/>
      <c r="AD24" s="3"/>
    </row>
    <row r="25" spans="1:30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4"/>
      <c r="S25" s="1"/>
      <c r="T25" s="1"/>
      <c r="U25" s="1"/>
      <c r="V25" s="3"/>
      <c r="W25" s="3"/>
      <c r="X25" s="3"/>
      <c r="Y25" s="3"/>
      <c r="Z25" s="3"/>
      <c r="AA25" s="3"/>
      <c r="AB25" s="3"/>
      <c r="AC25" s="3"/>
      <c r="AD25" s="3"/>
    </row>
    <row r="26" spans="1:30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3"/>
      <c r="W26" s="3"/>
      <c r="X26" s="3"/>
      <c r="Y26" s="3"/>
      <c r="Z26" s="3"/>
      <c r="AA26" s="3"/>
      <c r="AB26" s="3"/>
      <c r="AC26" s="3"/>
      <c r="AD26" s="3"/>
    </row>
    <row r="27" spans="1:30" ht="12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3"/>
      <c r="W27" s="3"/>
      <c r="X27" s="3"/>
      <c r="Y27" s="3"/>
      <c r="Z27" s="3"/>
      <c r="AA27" s="3"/>
      <c r="AB27" s="3"/>
      <c r="AC27" s="3"/>
      <c r="AD27" s="3"/>
    </row>
    <row r="28" spans="1:30" ht="12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3"/>
      <c r="W28" s="3"/>
      <c r="X28" s="3"/>
      <c r="Y28" s="3"/>
      <c r="Z28" s="3"/>
      <c r="AA28" s="3"/>
      <c r="AB28" s="3"/>
      <c r="AC28" s="3"/>
      <c r="AD28" s="3"/>
    </row>
    <row r="29" spans="1:30" ht="12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 t="s">
        <v>11</v>
      </c>
      <c r="M29" s="1"/>
      <c r="N29" s="1"/>
      <c r="O29" s="1"/>
      <c r="P29" s="1"/>
      <c r="Q29" s="1"/>
      <c r="R29" s="1"/>
      <c r="S29" s="1"/>
      <c r="T29" s="1"/>
      <c r="U29" s="1"/>
      <c r="V29" s="3"/>
      <c r="W29" s="3"/>
      <c r="X29" s="3"/>
      <c r="Y29" s="3"/>
      <c r="Z29" s="3"/>
      <c r="AA29" s="3"/>
      <c r="AB29" s="3"/>
      <c r="AC29" s="3"/>
      <c r="AD29" s="3"/>
    </row>
    <row r="30" spans="1:30" ht="12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>
        <v>1</v>
      </c>
      <c r="L30" s="5" t="s">
        <v>66</v>
      </c>
      <c r="M30" s="5"/>
      <c r="N30" s="1"/>
      <c r="O30" s="1"/>
      <c r="P30" s="1"/>
      <c r="Q30" s="1"/>
      <c r="R30" s="1"/>
      <c r="S30" s="1"/>
      <c r="T30" s="1"/>
      <c r="U30" s="1"/>
      <c r="V30" s="3"/>
      <c r="W30" s="3"/>
      <c r="X30" s="3"/>
      <c r="Y30" s="3"/>
      <c r="Z30" s="3"/>
      <c r="AA30" s="3"/>
      <c r="AB30" s="3"/>
      <c r="AC30" s="3"/>
      <c r="AD30" s="5">
        <v>1</v>
      </c>
    </row>
    <row r="31" spans="1:30" ht="12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>
        <v>6</v>
      </c>
      <c r="L31" s="5" t="s">
        <v>67</v>
      </c>
      <c r="M31" s="5"/>
      <c r="N31" s="1"/>
      <c r="O31" s="1"/>
      <c r="P31" s="1"/>
      <c r="Q31" s="1"/>
      <c r="R31" s="1"/>
      <c r="S31" s="1"/>
      <c r="T31" s="1"/>
      <c r="U31" s="1"/>
      <c r="V31" s="3"/>
      <c r="W31" s="3"/>
      <c r="X31" s="3"/>
      <c r="Y31" s="3"/>
      <c r="Z31" s="3"/>
      <c r="AA31" s="3"/>
      <c r="AB31" s="3"/>
      <c r="AC31" s="3"/>
      <c r="AD31" s="5">
        <v>2</v>
      </c>
    </row>
    <row r="32" spans="1:30" ht="12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>
        <v>11</v>
      </c>
      <c r="L32" s="5" t="s">
        <v>68</v>
      </c>
      <c r="M32" s="5"/>
      <c r="N32" s="1"/>
      <c r="O32" s="1"/>
      <c r="P32" s="1"/>
      <c r="Q32" s="1"/>
      <c r="R32" s="1"/>
      <c r="S32" s="1"/>
      <c r="T32" s="1"/>
      <c r="U32" s="1"/>
      <c r="V32" s="3"/>
      <c r="W32" s="3"/>
      <c r="X32" s="3"/>
      <c r="Y32" s="3"/>
      <c r="Z32" s="3"/>
      <c r="AA32" s="3"/>
      <c r="AB32" s="3"/>
      <c r="AC32" s="3"/>
      <c r="AD32" s="5">
        <v>3</v>
      </c>
    </row>
    <row r="33" spans="1:30" ht="12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>
        <v>2</v>
      </c>
      <c r="L33" s="5" t="s">
        <v>72</v>
      </c>
      <c r="M33" s="5"/>
      <c r="N33" s="1"/>
      <c r="O33" s="1"/>
      <c r="P33" s="1"/>
      <c r="Q33" s="1"/>
      <c r="R33" s="1"/>
      <c r="S33" s="1"/>
      <c r="T33" s="1"/>
      <c r="U33" s="1"/>
      <c r="V33" s="3"/>
      <c r="W33" s="3"/>
      <c r="X33" s="3"/>
      <c r="Y33" s="3"/>
      <c r="Z33" s="3"/>
      <c r="AA33" s="3"/>
      <c r="AB33" s="3"/>
      <c r="AC33" s="3"/>
      <c r="AD33" s="5">
        <v>4</v>
      </c>
    </row>
    <row r="34" spans="1:30" ht="12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>
        <v>7</v>
      </c>
      <c r="L34" s="5" t="s">
        <v>73</v>
      </c>
      <c r="M34" s="5"/>
      <c r="N34" s="1"/>
      <c r="O34" s="1"/>
      <c r="P34" s="1"/>
      <c r="Q34" s="1"/>
      <c r="R34" s="1"/>
      <c r="S34" s="1"/>
      <c r="T34" s="1"/>
      <c r="U34" s="1"/>
      <c r="V34" s="3"/>
      <c r="W34" s="3"/>
      <c r="X34" s="3"/>
      <c r="Y34" s="3"/>
      <c r="Z34" s="3"/>
      <c r="AA34" s="3"/>
      <c r="AB34" s="3"/>
      <c r="AC34" s="5"/>
      <c r="AD34" s="5">
        <v>5</v>
      </c>
    </row>
    <row r="35" spans="1:30" ht="12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>
        <v>12</v>
      </c>
      <c r="L35" s="5" t="s">
        <v>74</v>
      </c>
      <c r="M35" s="5"/>
      <c r="N35" s="1"/>
      <c r="O35" s="1"/>
      <c r="P35" s="1"/>
      <c r="Q35" s="1"/>
      <c r="R35" s="4"/>
      <c r="S35" s="1"/>
      <c r="T35" s="1"/>
      <c r="U35" s="1"/>
      <c r="V35" s="3"/>
      <c r="W35" s="3"/>
      <c r="X35" s="3"/>
      <c r="Y35" s="3"/>
      <c r="Z35" s="3"/>
      <c r="AA35" s="3"/>
      <c r="AB35" s="3"/>
      <c r="AC35" s="5"/>
      <c r="AD35" s="5">
        <v>6</v>
      </c>
    </row>
    <row r="36" spans="1:30" ht="12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>
        <v>3</v>
      </c>
      <c r="L36" s="5" t="s">
        <v>78</v>
      </c>
      <c r="M36" s="5"/>
      <c r="N36" s="1"/>
      <c r="O36" s="1"/>
      <c r="P36" s="1"/>
      <c r="Q36" s="1"/>
      <c r="R36" s="1"/>
      <c r="S36" s="1"/>
      <c r="T36" s="1"/>
      <c r="U36" s="1"/>
      <c r="V36" s="3"/>
      <c r="W36" s="3"/>
      <c r="X36" s="3"/>
      <c r="Y36" s="3"/>
      <c r="Z36" s="3"/>
      <c r="AA36" s="3"/>
      <c r="AB36" s="3"/>
      <c r="AC36" s="5"/>
      <c r="AD36" s="5">
        <v>9</v>
      </c>
    </row>
    <row r="37" spans="1:30" ht="12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>
        <v>8</v>
      </c>
      <c r="L37" s="5" t="s">
        <v>79</v>
      </c>
      <c r="M37" s="5"/>
      <c r="N37" s="1"/>
      <c r="O37" s="1"/>
      <c r="P37" s="1"/>
      <c r="Q37" s="1"/>
      <c r="R37" s="4"/>
      <c r="S37" s="1"/>
      <c r="T37" s="1"/>
      <c r="U37" s="1"/>
      <c r="V37" s="3"/>
      <c r="W37" s="3"/>
      <c r="X37" s="3"/>
      <c r="Y37" s="3"/>
      <c r="Z37" s="3"/>
      <c r="AA37" s="3"/>
      <c r="AB37" s="3"/>
      <c r="AC37" s="5"/>
      <c r="AD37" s="5">
        <v>10</v>
      </c>
    </row>
    <row r="38" spans="1:30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>
        <v>13</v>
      </c>
      <c r="L38" s="5" t="s">
        <v>80</v>
      </c>
      <c r="M38" s="5"/>
      <c r="N38" s="1"/>
      <c r="O38" s="1"/>
      <c r="P38" s="1"/>
      <c r="Q38" s="1"/>
      <c r="R38" s="1"/>
      <c r="S38" s="1"/>
      <c r="T38" s="1"/>
      <c r="U38" s="1"/>
      <c r="V38" s="3"/>
      <c r="W38" s="3"/>
      <c r="X38" s="3"/>
      <c r="Y38" s="3"/>
      <c r="Z38" s="3"/>
      <c r="AA38" s="3"/>
      <c r="AB38" s="3"/>
      <c r="AC38" s="5"/>
      <c r="AD38" s="5">
        <v>11</v>
      </c>
    </row>
    <row r="39" spans="1:30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>
        <v>4</v>
      </c>
      <c r="L39" s="5" t="s">
        <v>84</v>
      </c>
      <c r="M39" s="5"/>
      <c r="N39" s="1"/>
      <c r="O39" s="1"/>
      <c r="P39" s="1"/>
      <c r="Q39" s="1"/>
      <c r="R39" s="1"/>
      <c r="S39" s="1"/>
      <c r="T39" s="1"/>
      <c r="U39" s="1"/>
      <c r="V39" s="3"/>
      <c r="W39" s="3"/>
      <c r="X39" s="3"/>
      <c r="Y39" s="3"/>
      <c r="Z39" s="3"/>
      <c r="AA39" s="3"/>
      <c r="AB39" s="3"/>
      <c r="AC39" s="5"/>
      <c r="AD39" s="5">
        <v>14</v>
      </c>
    </row>
    <row r="40" spans="1:30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>
        <v>9</v>
      </c>
      <c r="L40" s="5" t="s">
        <v>85</v>
      </c>
      <c r="M40" s="5"/>
      <c r="N40" s="1"/>
      <c r="O40" s="1"/>
      <c r="P40" s="1"/>
      <c r="Q40" s="1"/>
      <c r="R40" s="1"/>
      <c r="S40" s="1"/>
      <c r="T40" s="1"/>
      <c r="U40" s="1"/>
      <c r="V40" s="3"/>
      <c r="W40" s="3"/>
      <c r="X40" s="3"/>
      <c r="Y40" s="3"/>
      <c r="Z40" s="3"/>
      <c r="AA40" s="3"/>
      <c r="AB40" s="3"/>
      <c r="AC40" s="5"/>
      <c r="AD40" s="5">
        <v>15</v>
      </c>
    </row>
    <row r="41" spans="1:30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>
        <v>14</v>
      </c>
      <c r="L41" s="5" t="s">
        <v>86</v>
      </c>
      <c r="M41" s="5"/>
      <c r="N41" s="1"/>
      <c r="O41" s="1"/>
      <c r="P41" s="1"/>
      <c r="Q41" s="1"/>
      <c r="R41" s="1"/>
      <c r="S41" s="1"/>
      <c r="T41" s="1"/>
      <c r="U41" s="1"/>
      <c r="V41" s="3"/>
      <c r="W41" s="3"/>
      <c r="X41" s="3"/>
      <c r="Y41" s="3"/>
      <c r="Z41" s="3"/>
      <c r="AA41" s="3"/>
      <c r="AB41" s="3"/>
      <c r="AC41" s="5"/>
      <c r="AD41" s="5">
        <v>16</v>
      </c>
    </row>
    <row r="42" spans="1:30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>
        <v>5</v>
      </c>
      <c r="L42" s="5" t="s">
        <v>90</v>
      </c>
      <c r="M42" s="1"/>
      <c r="N42" s="1"/>
      <c r="O42" s="1"/>
      <c r="P42" s="1"/>
      <c r="Q42" s="1"/>
      <c r="R42" s="1"/>
      <c r="S42" s="1"/>
      <c r="T42" s="1"/>
      <c r="U42" s="1"/>
      <c r="V42" s="3"/>
      <c r="W42" s="3"/>
      <c r="X42" s="3"/>
      <c r="Y42" s="3"/>
      <c r="Z42" s="3"/>
      <c r="AA42" s="3"/>
      <c r="AB42" s="3"/>
      <c r="AC42" s="5"/>
      <c r="AD42" s="3"/>
    </row>
    <row r="43" spans="1:30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>
        <v>10</v>
      </c>
      <c r="L43" s="5" t="s">
        <v>91</v>
      </c>
      <c r="M43" s="1"/>
      <c r="N43" s="1"/>
      <c r="O43" s="1"/>
      <c r="P43" s="1"/>
      <c r="Q43" s="1"/>
      <c r="R43" s="1"/>
      <c r="S43" s="1"/>
      <c r="T43" s="1"/>
      <c r="U43" s="1"/>
      <c r="V43" s="3"/>
      <c r="W43" s="3"/>
      <c r="X43" s="3"/>
      <c r="Y43" s="3"/>
      <c r="Z43" s="3"/>
      <c r="AA43" s="3"/>
      <c r="AB43" s="3"/>
      <c r="AC43" s="5"/>
      <c r="AD43" s="3"/>
    </row>
    <row r="44" spans="1:30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>
        <v>15</v>
      </c>
      <c r="L44" s="5" t="s">
        <v>92</v>
      </c>
      <c r="M44" s="1"/>
      <c r="N44" s="1"/>
      <c r="O44" s="1"/>
      <c r="P44" s="1"/>
      <c r="Q44" s="1"/>
      <c r="R44" s="1"/>
      <c r="S44" s="1"/>
      <c r="T44" s="1"/>
      <c r="U44" s="1"/>
      <c r="V44" s="3"/>
      <c r="W44" s="3"/>
      <c r="X44" s="3"/>
      <c r="Y44" s="3"/>
      <c r="Z44" s="3"/>
      <c r="AA44" s="3"/>
      <c r="AB44" s="3"/>
      <c r="AC44" s="5"/>
      <c r="AD44" s="3"/>
    </row>
    <row r="45" spans="1:30" ht="12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3"/>
      <c r="M45" s="1"/>
      <c r="N45" s="1"/>
      <c r="O45" s="1"/>
      <c r="P45" s="1"/>
      <c r="Q45" s="1"/>
      <c r="R45" s="1"/>
      <c r="S45" s="1"/>
      <c r="T45" s="1"/>
      <c r="U45" s="1"/>
      <c r="V45" s="3"/>
      <c r="W45" s="3"/>
      <c r="X45" s="3"/>
      <c r="Y45" s="3"/>
      <c r="Z45" s="3"/>
      <c r="AA45" s="3"/>
      <c r="AB45" s="3"/>
      <c r="AC45" s="5"/>
      <c r="AD45" s="3"/>
    </row>
    <row r="46" spans="1:30" ht="12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5"/>
      <c r="M46" s="1"/>
      <c r="N46" s="1"/>
      <c r="O46" s="1"/>
      <c r="P46" s="1"/>
      <c r="Q46" s="1"/>
      <c r="R46" s="1"/>
      <c r="S46" s="1"/>
      <c r="T46" s="1"/>
      <c r="U46" s="1"/>
      <c r="V46" s="3"/>
      <c r="W46" s="3"/>
      <c r="X46" s="3"/>
      <c r="Y46" s="3"/>
      <c r="Z46" s="3"/>
      <c r="AA46" s="3"/>
      <c r="AB46" s="3"/>
      <c r="AC46" s="5"/>
      <c r="AD46" s="3"/>
    </row>
    <row r="47" spans="1:30" ht="12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5"/>
      <c r="M47" s="1"/>
      <c r="N47" s="1"/>
      <c r="O47" s="1"/>
      <c r="P47" s="1"/>
      <c r="Q47" s="1"/>
      <c r="R47" s="1"/>
      <c r="S47" s="1"/>
      <c r="T47" s="1"/>
      <c r="U47" s="1"/>
      <c r="V47" s="3"/>
      <c r="W47" s="3"/>
      <c r="X47" s="3"/>
      <c r="Y47" s="3"/>
      <c r="Z47" s="3"/>
      <c r="AA47" s="3"/>
      <c r="AB47" s="3"/>
      <c r="AC47" s="5"/>
      <c r="AD47" s="3"/>
    </row>
    <row r="48" spans="1:30" ht="12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5"/>
      <c r="M48" s="1"/>
      <c r="N48" s="1"/>
      <c r="O48" s="1"/>
      <c r="P48" s="1"/>
      <c r="Q48" s="1"/>
      <c r="R48" s="1"/>
      <c r="S48" s="1"/>
      <c r="T48" s="1"/>
      <c r="U48" s="1"/>
      <c r="V48" s="3"/>
      <c r="W48" s="3"/>
      <c r="X48" s="3"/>
      <c r="Y48" s="3"/>
      <c r="Z48" s="3"/>
      <c r="AA48" s="3"/>
      <c r="AB48" s="3"/>
      <c r="AC48" s="5"/>
      <c r="AD48" s="3"/>
    </row>
    <row r="49" spans="1:30" ht="12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5"/>
      <c r="M49" s="1"/>
      <c r="N49" s="1"/>
      <c r="O49" s="1"/>
      <c r="P49" s="1"/>
      <c r="Q49" s="1"/>
      <c r="R49" s="1"/>
      <c r="S49" s="1"/>
      <c r="T49" s="1"/>
      <c r="U49" s="1"/>
      <c r="V49" s="3"/>
      <c r="W49" s="3"/>
      <c r="X49" s="3"/>
      <c r="Y49" s="3"/>
      <c r="Z49" s="3"/>
      <c r="AA49" s="3"/>
      <c r="AB49" s="3"/>
      <c r="AC49" s="3"/>
      <c r="AD49" s="3"/>
    </row>
    <row r="50" spans="1:30" ht="12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5"/>
      <c r="M50" s="1"/>
      <c r="N50" s="1"/>
      <c r="O50" s="1"/>
      <c r="P50" s="1"/>
      <c r="Q50" s="1"/>
      <c r="R50" s="1"/>
      <c r="S50" s="1"/>
      <c r="T50" s="1"/>
      <c r="U50" s="1"/>
      <c r="V50" s="3"/>
      <c r="W50" s="3"/>
      <c r="X50" s="3"/>
      <c r="Y50" s="3"/>
      <c r="Z50" s="3"/>
      <c r="AA50" s="3"/>
      <c r="AB50" s="3"/>
      <c r="AC50" s="3"/>
      <c r="AD50" s="3"/>
    </row>
    <row r="51" spans="1:30" ht="12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5"/>
      <c r="M51" s="1"/>
      <c r="N51" s="1"/>
      <c r="O51" s="1"/>
      <c r="P51" s="1"/>
      <c r="Q51" s="1"/>
      <c r="R51" s="1"/>
      <c r="S51" s="1"/>
      <c r="T51" s="1"/>
      <c r="U51" s="1"/>
      <c r="V51" s="3"/>
      <c r="W51" s="3"/>
      <c r="X51" s="3"/>
      <c r="Y51" s="3"/>
      <c r="Z51" s="3"/>
      <c r="AA51" s="3"/>
      <c r="AB51" s="3"/>
      <c r="AC51" s="3"/>
      <c r="AD51" s="3"/>
    </row>
    <row r="52" spans="1:30" ht="12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5"/>
      <c r="M52" s="1"/>
      <c r="N52" s="1"/>
      <c r="O52" s="1"/>
      <c r="P52" s="1"/>
      <c r="Q52" s="1"/>
      <c r="R52" s="1"/>
      <c r="S52" s="1"/>
      <c r="T52" s="1"/>
      <c r="U52" s="1"/>
      <c r="V52" s="3"/>
      <c r="W52" s="3"/>
      <c r="X52" s="3"/>
      <c r="Y52" s="3"/>
      <c r="Z52" s="3"/>
      <c r="AA52" s="3"/>
      <c r="AB52" s="3"/>
      <c r="AC52" s="3"/>
      <c r="AD52" s="3"/>
    </row>
    <row r="53" spans="1:30" ht="12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5"/>
      <c r="M53" s="1"/>
      <c r="N53" s="1"/>
      <c r="O53" s="1"/>
      <c r="P53" s="1"/>
      <c r="Q53" s="1"/>
      <c r="R53" s="1"/>
      <c r="S53" s="1"/>
      <c r="T53" s="1"/>
      <c r="U53" s="1"/>
      <c r="V53" s="3"/>
      <c r="W53" s="3"/>
      <c r="X53" s="3"/>
      <c r="Y53" s="3"/>
      <c r="Z53" s="3"/>
      <c r="AA53" s="3"/>
      <c r="AB53" s="3"/>
      <c r="AC53" s="3"/>
      <c r="AD53" s="3"/>
    </row>
    <row r="54" spans="1:30" ht="12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5"/>
      <c r="M54" s="1"/>
      <c r="N54" s="1"/>
      <c r="O54" s="1"/>
      <c r="P54" s="1"/>
      <c r="Q54" s="1"/>
      <c r="R54" s="1"/>
      <c r="S54" s="1"/>
      <c r="T54" s="1"/>
      <c r="U54" s="1"/>
      <c r="V54" s="3"/>
      <c r="W54" s="3"/>
      <c r="X54" s="3"/>
      <c r="Y54" s="3"/>
      <c r="Z54" s="3"/>
      <c r="AA54" s="3"/>
      <c r="AB54" s="3"/>
      <c r="AC54" s="3"/>
      <c r="AD54" s="3"/>
    </row>
    <row r="55" spans="1:30" ht="12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5"/>
      <c r="M55" s="1"/>
      <c r="N55" s="1"/>
      <c r="O55" s="1"/>
      <c r="P55" s="1"/>
      <c r="Q55" s="1"/>
      <c r="R55" s="1"/>
      <c r="S55" s="1"/>
      <c r="T55" s="1"/>
      <c r="U55" s="1"/>
      <c r="V55" s="3"/>
      <c r="W55" s="3"/>
      <c r="X55" s="3"/>
      <c r="Y55" s="3"/>
      <c r="Z55" s="3"/>
      <c r="AA55" s="3"/>
      <c r="AB55" s="3"/>
      <c r="AC55" s="3"/>
      <c r="AD55" s="3"/>
    </row>
    <row r="56" spans="1:30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5"/>
      <c r="M56" s="1"/>
      <c r="N56" s="1"/>
      <c r="O56" s="1"/>
      <c r="P56" s="1"/>
      <c r="Q56" s="1"/>
      <c r="R56" s="1"/>
      <c r="S56" s="1"/>
      <c r="T56" s="1"/>
      <c r="U56" s="1"/>
      <c r="V56" s="3"/>
      <c r="W56" s="3"/>
      <c r="X56" s="3"/>
      <c r="Y56" s="3"/>
      <c r="Z56" s="3"/>
      <c r="AA56" s="3"/>
      <c r="AB56" s="3"/>
      <c r="AC56" s="3"/>
      <c r="AD56" s="3"/>
    </row>
    <row r="57" spans="1:30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5"/>
      <c r="M57" s="1"/>
      <c r="N57" s="1"/>
      <c r="O57" s="1"/>
      <c r="P57" s="1"/>
      <c r="Q57" s="1"/>
      <c r="R57" s="1"/>
      <c r="S57" s="1"/>
      <c r="T57" s="1"/>
      <c r="U57" s="1"/>
      <c r="V57" s="3"/>
      <c r="W57" s="3"/>
      <c r="X57" s="3"/>
      <c r="Y57" s="3"/>
      <c r="Z57" s="3"/>
      <c r="AA57" s="3"/>
      <c r="AB57" s="3"/>
      <c r="AC57" s="3"/>
      <c r="AD57" s="3"/>
    </row>
    <row r="58" spans="1:30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5"/>
      <c r="M58" s="1"/>
      <c r="N58" s="1"/>
      <c r="O58" s="1"/>
      <c r="P58" s="1"/>
      <c r="Q58" s="1"/>
      <c r="R58" s="1"/>
      <c r="S58" s="1"/>
      <c r="T58" s="1"/>
      <c r="U58" s="1"/>
      <c r="V58" s="3"/>
      <c r="W58" s="3"/>
      <c r="X58" s="3"/>
      <c r="Y58" s="3"/>
      <c r="Z58" s="3"/>
      <c r="AA58" s="3"/>
      <c r="AB58" s="3"/>
      <c r="AC58" s="3"/>
      <c r="AD58" s="3"/>
    </row>
    <row r="59" spans="1:30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5"/>
      <c r="M59" s="1"/>
      <c r="N59" s="1"/>
      <c r="O59" s="1"/>
      <c r="P59" s="1"/>
      <c r="Q59" s="1"/>
      <c r="R59" s="1"/>
      <c r="S59" s="1"/>
      <c r="T59" s="1"/>
      <c r="U59" s="1"/>
      <c r="V59" s="3"/>
      <c r="W59" s="3"/>
      <c r="X59" s="3"/>
      <c r="Y59" s="3"/>
      <c r="Z59" s="3"/>
      <c r="AA59" s="3"/>
      <c r="AB59" s="3"/>
      <c r="AC59" s="3"/>
      <c r="AD59" s="3"/>
    </row>
    <row r="60" spans="1:30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5"/>
      <c r="M60" s="1"/>
      <c r="N60" s="1"/>
      <c r="O60" s="1"/>
      <c r="P60" s="1"/>
      <c r="Q60" s="1"/>
      <c r="R60" s="1"/>
      <c r="S60" s="1"/>
      <c r="T60" s="1"/>
      <c r="U60" s="1"/>
      <c r="V60" s="3"/>
      <c r="W60" s="3"/>
      <c r="X60" s="3"/>
      <c r="Y60" s="3"/>
      <c r="Z60" s="3"/>
      <c r="AA60" s="3"/>
      <c r="AB60" s="3"/>
      <c r="AC60" s="3"/>
      <c r="AD60" s="3"/>
    </row>
    <row r="61" spans="1:30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5"/>
      <c r="M61" s="1"/>
      <c r="N61" s="1"/>
      <c r="O61" s="1"/>
      <c r="P61" s="1"/>
      <c r="Q61" s="1"/>
      <c r="R61" s="1"/>
      <c r="S61" s="1"/>
      <c r="T61" s="1"/>
      <c r="U61" s="1"/>
      <c r="V61" s="3"/>
      <c r="W61" s="3"/>
      <c r="X61" s="3"/>
      <c r="Y61" s="3"/>
      <c r="Z61" s="3"/>
      <c r="AA61" s="3"/>
      <c r="AB61" s="3"/>
      <c r="AC61" s="3"/>
      <c r="AD61" s="3"/>
    </row>
    <row r="62" spans="1:30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5"/>
      <c r="M62" s="1"/>
      <c r="N62" s="1"/>
      <c r="O62" s="1"/>
      <c r="P62" s="1"/>
      <c r="Q62" s="1"/>
      <c r="R62" s="1"/>
      <c r="S62" s="1"/>
      <c r="T62" s="1"/>
      <c r="U62" s="1"/>
      <c r="V62" s="3"/>
      <c r="W62" s="3"/>
      <c r="X62" s="3"/>
      <c r="Y62" s="3"/>
      <c r="Z62" s="3"/>
      <c r="AA62" s="3"/>
      <c r="AB62" s="3"/>
      <c r="AC62" s="3"/>
      <c r="AD62" s="3"/>
    </row>
    <row r="63" spans="1:30" ht="12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5"/>
      <c r="M63" s="1"/>
      <c r="N63" s="1"/>
      <c r="O63" s="1"/>
      <c r="P63" s="1"/>
      <c r="Q63" s="1"/>
      <c r="R63" s="1"/>
      <c r="S63" s="1"/>
      <c r="T63" s="1"/>
      <c r="U63" s="1"/>
      <c r="V63" s="3"/>
      <c r="W63" s="3"/>
      <c r="X63" s="3"/>
      <c r="Y63" s="3"/>
      <c r="Z63" s="3"/>
      <c r="AA63" s="3"/>
      <c r="AB63" s="3"/>
      <c r="AC63" s="3"/>
      <c r="AD63" s="3"/>
    </row>
    <row r="64" spans="1:30" ht="12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5"/>
      <c r="M64" s="1"/>
      <c r="N64" s="1"/>
      <c r="O64" s="1"/>
      <c r="P64" s="1"/>
      <c r="Q64" s="1"/>
      <c r="R64" s="1"/>
      <c r="S64" s="1"/>
      <c r="T64" s="1"/>
      <c r="U64" s="1"/>
      <c r="V64" s="3"/>
      <c r="W64" s="3"/>
      <c r="X64" s="3"/>
      <c r="Y64" s="3"/>
      <c r="Z64" s="3"/>
      <c r="AA64" s="3"/>
      <c r="AB64" s="3"/>
      <c r="AC64" s="3"/>
      <c r="AD64" s="3"/>
    </row>
    <row r="65" spans="1:30" ht="12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5"/>
      <c r="M65" s="1"/>
      <c r="N65" s="1"/>
      <c r="O65" s="1"/>
      <c r="P65" s="1"/>
      <c r="Q65" s="1"/>
      <c r="R65" s="1"/>
      <c r="S65" s="1"/>
      <c r="T65" s="1"/>
      <c r="U65" s="1"/>
      <c r="V65" s="3"/>
      <c r="W65" s="3"/>
      <c r="X65" s="3"/>
      <c r="Y65" s="3"/>
      <c r="Z65" s="3"/>
      <c r="AA65" s="3"/>
      <c r="AB65" s="3"/>
      <c r="AC65" s="3"/>
      <c r="AD65" s="3"/>
    </row>
    <row r="66" spans="1:30" ht="12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5"/>
      <c r="M66" s="1"/>
      <c r="N66" s="1"/>
      <c r="O66" s="1"/>
      <c r="P66" s="1"/>
      <c r="Q66" s="1"/>
      <c r="R66" s="1"/>
      <c r="S66" s="1"/>
      <c r="T66" s="1"/>
      <c r="U66" s="1"/>
      <c r="V66" s="3"/>
      <c r="W66" s="3"/>
      <c r="X66" s="3"/>
      <c r="Y66" s="3"/>
      <c r="Z66" s="3"/>
      <c r="AA66" s="3"/>
      <c r="AB66" s="3"/>
      <c r="AC66" s="3"/>
      <c r="AD66" s="3"/>
    </row>
    <row r="67" spans="1:30" ht="12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5"/>
      <c r="M67" s="1"/>
      <c r="N67" s="1"/>
      <c r="O67" s="1"/>
      <c r="P67" s="1"/>
      <c r="Q67" s="1"/>
      <c r="R67" s="1"/>
      <c r="S67" s="1"/>
      <c r="T67" s="1"/>
      <c r="U67" s="1"/>
      <c r="V67" s="3"/>
      <c r="W67" s="3"/>
      <c r="X67" s="3"/>
      <c r="Y67" s="3"/>
      <c r="Z67" s="3"/>
      <c r="AA67" s="3"/>
      <c r="AB67" s="3"/>
      <c r="AC67" s="3"/>
      <c r="AD67" s="3"/>
    </row>
    <row r="68" spans="1:30" ht="12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5"/>
      <c r="M68" s="1"/>
      <c r="N68" s="1"/>
      <c r="O68" s="1"/>
      <c r="P68" s="1"/>
      <c r="Q68" s="1"/>
      <c r="R68" s="1"/>
      <c r="S68" s="1"/>
      <c r="T68" s="1"/>
      <c r="U68" s="1"/>
      <c r="V68" s="3"/>
      <c r="W68" s="3"/>
      <c r="X68" s="3"/>
      <c r="Y68" s="3"/>
      <c r="Z68" s="3"/>
      <c r="AA68" s="3"/>
      <c r="AB68" s="3"/>
      <c r="AC68" s="3"/>
      <c r="AD68" s="3"/>
    </row>
    <row r="69" spans="1:30" ht="12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5"/>
      <c r="M69" s="1"/>
      <c r="N69" s="1"/>
      <c r="O69" s="1"/>
      <c r="P69" s="1"/>
      <c r="Q69" s="1"/>
      <c r="R69" s="1"/>
      <c r="S69" s="1"/>
      <c r="T69" s="1"/>
      <c r="U69" s="1"/>
      <c r="V69" s="3"/>
      <c r="W69" s="3"/>
      <c r="X69" s="3"/>
      <c r="Y69" s="3"/>
      <c r="Z69" s="3"/>
      <c r="AA69" s="3"/>
      <c r="AB69" s="3"/>
      <c r="AC69" s="3"/>
      <c r="AD69" s="3"/>
    </row>
    <row r="70" spans="1:30" ht="12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3"/>
      <c r="M70" s="1"/>
      <c r="N70" s="1"/>
      <c r="O70" s="1"/>
      <c r="P70" s="1"/>
      <c r="Q70" s="1"/>
      <c r="R70" s="1"/>
      <c r="S70" s="1"/>
      <c r="T70" s="1"/>
      <c r="U70" s="1"/>
      <c r="V70" s="3"/>
      <c r="W70" s="3"/>
      <c r="X70" s="3"/>
      <c r="Y70" s="3"/>
      <c r="Z70" s="3"/>
      <c r="AA70" s="3"/>
      <c r="AB70" s="3"/>
      <c r="AC70" s="3"/>
      <c r="AD70" s="3"/>
    </row>
    <row r="71" spans="1:30" ht="12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3"/>
      <c r="M71" s="1"/>
      <c r="N71" s="1"/>
      <c r="O71" s="1"/>
      <c r="P71" s="1"/>
      <c r="Q71" s="1"/>
      <c r="R71" s="1"/>
      <c r="S71" s="1"/>
      <c r="T71" s="1"/>
      <c r="U71" s="1"/>
      <c r="V71" s="3"/>
      <c r="W71" s="3"/>
      <c r="X71" s="3"/>
      <c r="Y71" s="3"/>
      <c r="Z71" s="3"/>
      <c r="AA71" s="3"/>
      <c r="AB71" s="3"/>
      <c r="AC71" s="3"/>
      <c r="AD71" s="3"/>
    </row>
    <row r="72" spans="1:30" ht="12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3"/>
      <c r="M72" s="1"/>
      <c r="N72" s="1"/>
      <c r="O72" s="1"/>
      <c r="P72" s="1"/>
      <c r="Q72" s="1"/>
      <c r="R72" s="1"/>
      <c r="S72" s="1"/>
      <c r="T72" s="1"/>
      <c r="U72" s="1"/>
      <c r="V72" s="3"/>
      <c r="W72" s="3"/>
      <c r="X72" s="3"/>
      <c r="Y72" s="3"/>
      <c r="Z72" s="3"/>
      <c r="AA72" s="3"/>
      <c r="AB72" s="3"/>
      <c r="AC72" s="3"/>
      <c r="AD72" s="3"/>
    </row>
    <row r="73" spans="1:30" ht="12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3"/>
      <c r="M73" s="1"/>
      <c r="N73" s="1"/>
      <c r="O73" s="1"/>
      <c r="P73" s="1"/>
      <c r="Q73" s="1"/>
      <c r="R73" s="1"/>
      <c r="S73" s="1"/>
      <c r="T73" s="1"/>
      <c r="U73" s="1"/>
      <c r="V73" s="3"/>
      <c r="W73" s="3"/>
      <c r="X73" s="3"/>
      <c r="Y73" s="3"/>
      <c r="Z73" s="3"/>
      <c r="AA73" s="3"/>
      <c r="AB73" s="3"/>
      <c r="AC73" s="3"/>
      <c r="AD73" s="3"/>
    </row>
    <row r="74" spans="1:30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3"/>
      <c r="M74" s="1"/>
      <c r="N74" s="1"/>
      <c r="O74" s="1"/>
      <c r="P74" s="1"/>
      <c r="Q74" s="1"/>
      <c r="R74" s="1"/>
      <c r="S74" s="1"/>
      <c r="T74" s="1"/>
      <c r="U74" s="1"/>
      <c r="V74" s="3"/>
      <c r="W74" s="3"/>
      <c r="X74" s="3"/>
      <c r="Y74" s="3"/>
      <c r="Z74" s="3"/>
      <c r="AA74" s="3"/>
      <c r="AB74" s="3"/>
      <c r="AC74" s="3"/>
      <c r="AD74" s="3"/>
    </row>
    <row r="75" spans="1:30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3"/>
      <c r="M75" s="1"/>
      <c r="N75" s="1"/>
      <c r="O75" s="1"/>
      <c r="P75" s="1"/>
      <c r="Q75" s="1"/>
      <c r="R75" s="1"/>
      <c r="S75" s="1"/>
      <c r="T75" s="1"/>
      <c r="U75" s="1"/>
      <c r="V75" s="3"/>
      <c r="W75" s="3"/>
      <c r="X75" s="3"/>
      <c r="Y75" s="3"/>
      <c r="Z75" s="3"/>
      <c r="AA75" s="3"/>
      <c r="AB75" s="3"/>
      <c r="AC75" s="3"/>
      <c r="AD75" s="3"/>
    </row>
    <row r="76" spans="1:30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3"/>
      <c r="M76" s="1"/>
      <c r="N76" s="1"/>
      <c r="O76" s="1"/>
      <c r="P76" s="1"/>
      <c r="Q76" s="1"/>
      <c r="R76" s="1"/>
      <c r="S76" s="1"/>
      <c r="T76" s="1"/>
      <c r="U76" s="1"/>
      <c r="V76" s="3"/>
      <c r="W76" s="3"/>
      <c r="X76" s="3"/>
      <c r="Y76" s="3"/>
      <c r="Z76" s="3"/>
      <c r="AA76" s="3"/>
      <c r="AB76" s="3"/>
      <c r="AC76" s="3"/>
      <c r="AD76" s="3"/>
    </row>
    <row r="77" spans="1:30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3"/>
      <c r="M77" s="1"/>
      <c r="N77" s="1"/>
      <c r="O77" s="1"/>
      <c r="P77" s="1"/>
      <c r="Q77" s="1"/>
      <c r="R77" s="1"/>
      <c r="S77" s="1"/>
      <c r="T77" s="1"/>
      <c r="U77" s="1"/>
      <c r="V77" s="3"/>
      <c r="W77" s="3"/>
      <c r="X77" s="3"/>
      <c r="Y77" s="3"/>
      <c r="Z77" s="3"/>
      <c r="AA77" s="3"/>
      <c r="AB77" s="3"/>
      <c r="AC77" s="3"/>
      <c r="AD77" s="3"/>
    </row>
    <row r="78" spans="1:30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3"/>
      <c r="M78" s="1"/>
      <c r="N78" s="1"/>
      <c r="O78" s="1"/>
      <c r="P78" s="1"/>
      <c r="Q78" s="1"/>
      <c r="R78" s="1"/>
      <c r="S78" s="1"/>
      <c r="T78" s="1"/>
      <c r="U78" s="1"/>
      <c r="V78" s="3"/>
      <c r="W78" s="3"/>
      <c r="X78" s="3"/>
      <c r="Y78" s="3"/>
      <c r="Z78" s="3"/>
      <c r="AA78" s="3"/>
      <c r="AB78" s="3"/>
      <c r="AC78" s="3"/>
      <c r="AD78" s="3"/>
    </row>
    <row r="79" spans="1:30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3"/>
      <c r="M79" s="1"/>
      <c r="N79" s="1"/>
      <c r="O79" s="1"/>
      <c r="P79" s="1"/>
      <c r="Q79" s="1"/>
      <c r="R79" s="1"/>
      <c r="S79" s="1"/>
      <c r="T79" s="1"/>
      <c r="U79" s="1"/>
      <c r="V79" s="3"/>
      <c r="W79" s="3"/>
      <c r="X79" s="3"/>
      <c r="Y79" s="3"/>
      <c r="Z79" s="3"/>
      <c r="AA79" s="3"/>
      <c r="AB79" s="3"/>
      <c r="AC79" s="3"/>
      <c r="AD79" s="3"/>
    </row>
    <row r="80" spans="1:30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3"/>
      <c r="M80" s="1"/>
      <c r="N80" s="1"/>
      <c r="O80" s="1"/>
      <c r="P80" s="1"/>
      <c r="Q80" s="1"/>
      <c r="R80" s="1"/>
      <c r="S80" s="1"/>
      <c r="T80" s="1"/>
      <c r="U80" s="1"/>
      <c r="V80" s="3"/>
      <c r="W80" s="3"/>
      <c r="X80" s="3"/>
      <c r="Y80" s="3"/>
      <c r="Z80" s="3"/>
      <c r="AA80" s="3"/>
      <c r="AB80" s="3"/>
      <c r="AC80" s="3"/>
      <c r="AD80" s="3"/>
    </row>
    <row r="81" spans="1:30" ht="12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3"/>
      <c r="M81" s="1"/>
      <c r="N81" s="1"/>
      <c r="O81" s="1"/>
      <c r="P81" s="1"/>
      <c r="Q81" s="1"/>
      <c r="R81" s="1"/>
      <c r="S81" s="1"/>
      <c r="T81" s="1"/>
      <c r="U81" s="1"/>
      <c r="V81" s="3"/>
      <c r="W81" s="3"/>
      <c r="X81" s="3"/>
      <c r="Y81" s="3"/>
      <c r="Z81" s="3"/>
      <c r="AA81" s="3"/>
      <c r="AB81" s="3"/>
      <c r="AC81" s="3"/>
      <c r="AD81" s="3"/>
    </row>
    <row r="82" spans="1:30" ht="12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3"/>
      <c r="M82" s="1"/>
      <c r="N82" s="1"/>
      <c r="O82" s="1"/>
      <c r="P82" s="1"/>
      <c r="Q82" s="1"/>
      <c r="R82" s="1"/>
      <c r="S82" s="1"/>
      <c r="T82" s="1"/>
      <c r="U82" s="1"/>
      <c r="V82" s="3"/>
      <c r="W82" s="3"/>
      <c r="X82" s="3"/>
      <c r="Y82" s="3"/>
      <c r="Z82" s="3"/>
      <c r="AA82" s="3"/>
      <c r="AB82" s="3"/>
      <c r="AC82" s="3"/>
      <c r="AD82" s="3"/>
    </row>
    <row r="83" spans="1:30" ht="12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3"/>
      <c r="M83" s="1"/>
      <c r="N83" s="1"/>
      <c r="O83" s="1"/>
      <c r="P83" s="1"/>
      <c r="Q83" s="1"/>
      <c r="R83" s="1"/>
      <c r="S83" s="1"/>
      <c r="T83" s="1"/>
      <c r="U83" s="1"/>
      <c r="V83" s="3"/>
      <c r="W83" s="3"/>
      <c r="X83" s="3"/>
      <c r="Y83" s="3"/>
      <c r="Z83" s="3"/>
      <c r="AA83" s="3"/>
      <c r="AB83" s="3"/>
      <c r="AC83" s="3"/>
      <c r="AD83" s="3"/>
    </row>
    <row r="84" spans="1:30" ht="12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3"/>
      <c r="M84" s="1"/>
      <c r="N84" s="1"/>
      <c r="O84" s="1"/>
      <c r="P84" s="1"/>
      <c r="Q84" s="1"/>
      <c r="R84" s="1"/>
      <c r="S84" s="1"/>
      <c r="T84" s="1"/>
      <c r="U84" s="1"/>
      <c r="V84" s="3"/>
      <c r="W84" s="3"/>
      <c r="X84" s="3"/>
      <c r="Y84" s="3"/>
      <c r="Z84" s="3"/>
      <c r="AA84" s="3"/>
      <c r="AB84" s="3"/>
      <c r="AC84" s="3"/>
      <c r="AD84" s="3"/>
    </row>
    <row r="85" spans="1:30" ht="12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3"/>
      <c r="M85" s="1"/>
      <c r="N85" s="1"/>
      <c r="O85" s="1"/>
      <c r="P85" s="1"/>
      <c r="Q85" s="1"/>
      <c r="R85" s="1"/>
      <c r="S85" s="1"/>
      <c r="T85" s="1"/>
      <c r="U85" s="1"/>
      <c r="V85" s="3"/>
      <c r="W85" s="3"/>
      <c r="X85" s="3"/>
      <c r="Y85" s="3"/>
      <c r="Z85" s="3"/>
      <c r="AA85" s="3"/>
      <c r="AB85" s="3"/>
      <c r="AC85" s="3"/>
      <c r="AD85" s="3"/>
    </row>
    <row r="86" spans="1:30" ht="12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3"/>
      <c r="M86" s="1"/>
      <c r="N86" s="1"/>
      <c r="O86" s="1"/>
      <c r="P86" s="1"/>
      <c r="Q86" s="1"/>
      <c r="R86" s="1"/>
      <c r="S86" s="1"/>
      <c r="T86" s="1"/>
      <c r="U86" s="1"/>
      <c r="V86" s="3"/>
      <c r="W86" s="3"/>
      <c r="X86" s="3"/>
      <c r="Y86" s="3"/>
      <c r="Z86" s="3"/>
      <c r="AA86" s="3"/>
      <c r="AB86" s="3"/>
      <c r="AC86" s="3"/>
      <c r="AD86" s="3"/>
    </row>
    <row r="87" spans="1:30" ht="12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3"/>
      <c r="M87" s="1"/>
      <c r="N87" s="1"/>
      <c r="O87" s="1"/>
      <c r="P87" s="1"/>
      <c r="Q87" s="1"/>
      <c r="R87" s="1"/>
      <c r="S87" s="1"/>
      <c r="T87" s="1"/>
      <c r="U87" s="1"/>
      <c r="V87" s="3"/>
      <c r="W87" s="3"/>
      <c r="X87" s="3"/>
      <c r="Y87" s="3"/>
      <c r="Z87" s="3"/>
      <c r="AA87" s="3"/>
      <c r="AB87" s="3"/>
      <c r="AC87" s="3"/>
      <c r="AD87" s="3"/>
    </row>
    <row r="88" spans="1:30" ht="12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3"/>
      <c r="M88" s="1"/>
      <c r="N88" s="1"/>
      <c r="O88" s="1"/>
      <c r="P88" s="1"/>
      <c r="Q88" s="1"/>
      <c r="R88" s="1"/>
      <c r="S88" s="1"/>
      <c r="T88" s="1"/>
      <c r="U88" s="1"/>
      <c r="V88" s="3"/>
      <c r="W88" s="3"/>
      <c r="X88" s="3"/>
      <c r="Y88" s="3"/>
      <c r="Z88" s="3"/>
      <c r="AA88" s="3"/>
      <c r="AB88" s="3"/>
      <c r="AC88" s="3"/>
      <c r="AD88" s="3"/>
    </row>
    <row r="89" spans="1:30" ht="12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3"/>
      <c r="M89" s="1"/>
      <c r="N89" s="1"/>
      <c r="O89" s="1"/>
      <c r="P89" s="1"/>
      <c r="Q89" s="1"/>
      <c r="R89" s="1"/>
      <c r="S89" s="1"/>
      <c r="T89" s="1"/>
      <c r="U89" s="1"/>
      <c r="V89" s="3"/>
      <c r="W89" s="3"/>
      <c r="X89" s="3"/>
      <c r="Y89" s="3"/>
      <c r="Z89" s="3"/>
      <c r="AA89" s="3"/>
      <c r="AB89" s="3"/>
      <c r="AC89" s="3"/>
      <c r="AD89" s="3"/>
    </row>
    <row r="90" spans="1:30" ht="12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3"/>
      <c r="M90" s="1"/>
      <c r="N90" s="1"/>
      <c r="O90" s="1"/>
      <c r="P90" s="1"/>
      <c r="Q90" s="1"/>
      <c r="R90" s="1"/>
      <c r="S90" s="1"/>
      <c r="T90" s="1"/>
      <c r="U90" s="1"/>
      <c r="V90" s="3"/>
      <c r="W90" s="3"/>
      <c r="X90" s="3"/>
      <c r="Y90" s="3"/>
      <c r="Z90" s="3"/>
      <c r="AA90" s="3"/>
      <c r="AB90" s="3"/>
      <c r="AC90" s="3"/>
      <c r="AD90" s="3"/>
    </row>
    <row r="91" spans="1:30" ht="12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3"/>
      <c r="M91" s="1"/>
      <c r="N91" s="1"/>
      <c r="O91" s="1"/>
      <c r="P91" s="1"/>
      <c r="Q91" s="1"/>
      <c r="R91" s="1"/>
      <c r="S91" s="1"/>
      <c r="T91" s="1"/>
      <c r="U91" s="1"/>
      <c r="V91" s="3"/>
      <c r="W91" s="3"/>
      <c r="X91" s="3"/>
      <c r="Y91" s="3"/>
      <c r="Z91" s="3"/>
      <c r="AA91" s="3"/>
      <c r="AB91" s="3"/>
      <c r="AC91" s="3"/>
      <c r="AD91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222"/>
  <sheetViews>
    <sheetView topLeftCell="K6" zoomScale="120" zoomScaleNormal="120" workbookViewId="0">
      <selection activeCell="R19" sqref="R19"/>
    </sheetView>
  </sheetViews>
  <sheetFormatPr defaultColWidth="14.42578125" defaultRowHeight="15" customHeight="1"/>
  <cols>
    <col min="1" max="1" width="8.140625" customWidth="1"/>
    <col min="2" max="2" width="5.42578125" customWidth="1"/>
    <col min="3" max="12" width="3.7109375" customWidth="1"/>
    <col min="13" max="13" width="21.7109375" customWidth="1"/>
    <col min="14" max="16" width="4.140625" customWidth="1"/>
    <col min="17" max="17" width="21.7109375" customWidth="1"/>
    <col min="18" max="27" width="3.7109375" customWidth="1"/>
    <col min="28" max="28" width="21.7109375" customWidth="1"/>
  </cols>
  <sheetData>
    <row r="1" spans="1:28" ht="44.25" customHeight="1">
      <c r="A1" s="96" t="s">
        <v>12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</row>
    <row r="2" spans="1:28" ht="34.5" customHeight="1">
      <c r="A2" s="98" t="s">
        <v>54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</row>
    <row r="3" spans="1:28" ht="12" customHeight="1">
      <c r="A3" s="6"/>
      <c r="B3" s="7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spans="1:28" ht="18" customHeight="1">
      <c r="A4" s="8" t="s">
        <v>13</v>
      </c>
      <c r="B4" s="95" t="s">
        <v>53</v>
      </c>
      <c r="C4" s="94"/>
      <c r="D4" s="94"/>
      <c r="E4" s="94"/>
      <c r="F4" s="9"/>
      <c r="G4" s="9"/>
      <c r="H4" s="9"/>
      <c r="I4" s="9"/>
      <c r="J4" s="9"/>
      <c r="K4" s="9"/>
      <c r="L4" s="9"/>
      <c r="M4" s="10"/>
      <c r="N4" s="93"/>
      <c r="O4" s="94"/>
      <c r="P4" s="94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6"/>
    </row>
    <row r="5" spans="1:28" ht="12" customHeight="1">
      <c r="A5" s="6"/>
      <c r="B5" s="7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8" ht="19.5" customHeight="1">
      <c r="A6" s="11" t="s">
        <v>14</v>
      </c>
      <c r="B6" s="11" t="s">
        <v>6</v>
      </c>
      <c r="C6" s="111" t="s">
        <v>15</v>
      </c>
      <c r="D6" s="105"/>
      <c r="E6" s="105"/>
      <c r="F6" s="105"/>
      <c r="G6" s="105"/>
      <c r="H6" s="105"/>
      <c r="I6" s="105"/>
      <c r="J6" s="105"/>
      <c r="K6" s="105"/>
      <c r="L6" s="106"/>
      <c r="M6" s="12"/>
      <c r="N6" s="107" t="s">
        <v>16</v>
      </c>
      <c r="O6" s="105"/>
      <c r="P6" s="108"/>
      <c r="Q6" s="13"/>
      <c r="R6" s="104" t="s">
        <v>15</v>
      </c>
      <c r="S6" s="105"/>
      <c r="T6" s="105"/>
      <c r="U6" s="105"/>
      <c r="V6" s="105"/>
      <c r="W6" s="105"/>
      <c r="X6" s="105"/>
      <c r="Y6" s="105"/>
      <c r="Z6" s="105"/>
      <c r="AA6" s="106"/>
      <c r="AB6" s="58" t="s">
        <v>11</v>
      </c>
    </row>
    <row r="7" spans="1:28" s="57" customFormat="1" ht="19.5" customHeight="1">
      <c r="A7" s="109" t="s">
        <v>57</v>
      </c>
      <c r="B7" s="59">
        <v>5</v>
      </c>
      <c r="C7" s="60">
        <v>2</v>
      </c>
      <c r="D7" s="60">
        <v>11</v>
      </c>
      <c r="E7" s="60">
        <v>9</v>
      </c>
      <c r="F7" s="60">
        <v>7</v>
      </c>
      <c r="G7" s="60">
        <v>8</v>
      </c>
      <c r="H7" s="60"/>
      <c r="I7" s="60"/>
      <c r="J7" s="60"/>
      <c r="K7" s="60"/>
      <c r="L7" s="60"/>
      <c r="M7" s="61" t="str">
        <f>Auxiliar!$L$2</f>
        <v>MAGNETO</v>
      </c>
      <c r="N7" s="62">
        <f t="shared" ref="N7:N21" si="0">IF(C7="","",IF(C7=0,0,COUNT(C7:L7)))</f>
        <v>5</v>
      </c>
      <c r="O7" s="63" t="s">
        <v>17</v>
      </c>
      <c r="P7" s="62">
        <f t="shared" ref="P7:P22" si="1">IF(R7="","",IF(R7=0,0,COUNT(R7:AA7)))</f>
        <v>0</v>
      </c>
      <c r="Q7" s="61" t="str">
        <f>Auxiliar!$L$4</f>
        <v>BLACK POWER</v>
      </c>
      <c r="R7" s="64">
        <v>0</v>
      </c>
      <c r="S7" s="64"/>
      <c r="T7" s="64"/>
      <c r="U7" s="64"/>
      <c r="V7" s="64"/>
      <c r="W7" s="64"/>
      <c r="X7" s="64"/>
      <c r="Y7" s="64"/>
      <c r="Z7" s="64"/>
      <c r="AA7" s="64"/>
      <c r="AB7" s="64" t="str">
        <f>Auxiliar!$L$43</f>
        <v>SIMPLÍCIO</v>
      </c>
    </row>
    <row r="8" spans="1:28" s="57" customFormat="1" ht="19.5" customHeight="1">
      <c r="A8" s="110"/>
      <c r="B8" s="59">
        <v>6</v>
      </c>
      <c r="C8" s="60">
        <v>4</v>
      </c>
      <c r="D8" s="60"/>
      <c r="E8" s="60"/>
      <c r="F8" s="60"/>
      <c r="G8" s="60"/>
      <c r="H8" s="60"/>
      <c r="I8" s="60"/>
      <c r="J8" s="60"/>
      <c r="K8" s="60"/>
      <c r="L8" s="60"/>
      <c r="M8" s="61" t="str">
        <f>Auxiliar!$L$7</f>
        <v>AZTECA</v>
      </c>
      <c r="N8" s="62">
        <f t="shared" si="0"/>
        <v>1</v>
      </c>
      <c r="O8" s="63" t="s">
        <v>17</v>
      </c>
      <c r="P8" s="62">
        <f t="shared" si="1"/>
        <v>1</v>
      </c>
      <c r="Q8" s="61" t="str">
        <f>Auxiliar!$L$9</f>
        <v>MANCHESTER</v>
      </c>
      <c r="R8" s="64">
        <v>8</v>
      </c>
      <c r="S8" s="64"/>
      <c r="T8" s="64"/>
      <c r="U8" s="64"/>
      <c r="V8" s="64"/>
      <c r="W8" s="64"/>
      <c r="X8" s="64"/>
      <c r="Y8" s="64"/>
      <c r="Z8" s="64"/>
      <c r="AA8" s="64"/>
      <c r="AB8" s="64" t="str">
        <f>Auxiliar!$L$40</f>
        <v>JEAN</v>
      </c>
    </row>
    <row r="9" spans="1:28" s="57" customFormat="1" ht="19.5" customHeight="1">
      <c r="A9" s="110"/>
      <c r="B9" s="59">
        <v>8</v>
      </c>
      <c r="C9" s="60">
        <v>18</v>
      </c>
      <c r="D9" s="60">
        <v>9</v>
      </c>
      <c r="E9" s="60"/>
      <c r="F9" s="60"/>
      <c r="G9" s="60"/>
      <c r="H9" s="60"/>
      <c r="I9" s="60"/>
      <c r="J9" s="60"/>
      <c r="K9" s="60"/>
      <c r="L9" s="60"/>
      <c r="M9" s="61" t="str">
        <f>Auxiliar!$L$12</f>
        <v>AMIGOS</v>
      </c>
      <c r="N9" s="62">
        <f t="shared" si="0"/>
        <v>2</v>
      </c>
      <c r="O9" s="63" t="s">
        <v>17</v>
      </c>
      <c r="P9" s="62">
        <f t="shared" si="1"/>
        <v>0</v>
      </c>
      <c r="Q9" s="61" t="str">
        <f>Auxiliar!$L$14</f>
        <v>GERAÇÃO ELEITA</v>
      </c>
      <c r="R9" s="64">
        <v>0</v>
      </c>
      <c r="S9" s="64"/>
      <c r="T9" s="64"/>
      <c r="U9" s="64"/>
      <c r="V9" s="64"/>
      <c r="W9" s="64"/>
      <c r="X9" s="64"/>
      <c r="Y9" s="64"/>
      <c r="Z9" s="64"/>
      <c r="AA9" s="64"/>
      <c r="AB9" s="64" t="str">
        <f>Auxiliar!$L$34</f>
        <v>RODRIGO</v>
      </c>
    </row>
    <row r="10" spans="1:28" s="57" customFormat="1" ht="19.5" customHeight="1">
      <c r="A10" s="110"/>
      <c r="B10" s="59">
        <v>11</v>
      </c>
      <c r="C10" s="60">
        <v>2</v>
      </c>
      <c r="D10" s="60">
        <v>11</v>
      </c>
      <c r="E10" s="60"/>
      <c r="F10" s="60"/>
      <c r="G10" s="60"/>
      <c r="H10" s="60"/>
      <c r="I10" s="60"/>
      <c r="J10" s="60"/>
      <c r="K10" s="60"/>
      <c r="L10" s="60"/>
      <c r="M10" s="61" t="str">
        <f>Auxiliar!$L$17</f>
        <v>IZALCI</v>
      </c>
      <c r="N10" s="62">
        <f t="shared" si="0"/>
        <v>2</v>
      </c>
      <c r="O10" s="63" t="s">
        <v>17</v>
      </c>
      <c r="P10" s="62">
        <f t="shared" si="1"/>
        <v>0</v>
      </c>
      <c r="Q10" s="61" t="str">
        <f>Auxiliar!$L$19</f>
        <v>ARMAÇÃO</v>
      </c>
      <c r="R10" s="64">
        <v>0</v>
      </c>
      <c r="S10" s="64"/>
      <c r="T10" s="64"/>
      <c r="U10" s="64"/>
      <c r="V10" s="64"/>
      <c r="W10" s="64"/>
      <c r="X10" s="64"/>
      <c r="Y10" s="64"/>
      <c r="Z10" s="64"/>
      <c r="AA10" s="64"/>
      <c r="AB10" s="64" t="str">
        <f>Auxiliar!$L$37</f>
        <v>JUNIOR</v>
      </c>
    </row>
    <row r="11" spans="1:28" s="57" customFormat="1" ht="19.5" customHeight="1">
      <c r="A11" s="110"/>
      <c r="B11" s="59">
        <v>12</v>
      </c>
      <c r="C11" s="60">
        <v>2</v>
      </c>
      <c r="D11" s="60">
        <v>99</v>
      </c>
      <c r="E11" s="60"/>
      <c r="F11" s="60"/>
      <c r="G11" s="60"/>
      <c r="H11" s="60"/>
      <c r="I11" s="60"/>
      <c r="J11" s="60"/>
      <c r="K11" s="60"/>
      <c r="L11" s="60"/>
      <c r="M11" s="61" t="str">
        <f>Auxiliar!$L$22</f>
        <v>DÍNAMO</v>
      </c>
      <c r="N11" s="62">
        <f t="shared" si="0"/>
        <v>2</v>
      </c>
      <c r="O11" s="63" t="s">
        <v>17</v>
      </c>
      <c r="P11" s="62">
        <f t="shared" si="1"/>
        <v>1</v>
      </c>
      <c r="Q11" s="61" t="str">
        <f>Auxiliar!$L$24</f>
        <v>WILLIAM SPORT</v>
      </c>
      <c r="R11" s="64">
        <v>9</v>
      </c>
      <c r="S11" s="64"/>
      <c r="T11" s="64"/>
      <c r="U11" s="64"/>
      <c r="V11" s="64"/>
      <c r="W11" s="64"/>
      <c r="X11" s="64"/>
      <c r="Y11" s="64"/>
      <c r="Z11" s="64"/>
      <c r="AA11" s="64"/>
      <c r="AB11" s="64" t="str">
        <f>Auxiliar!$L$31</f>
        <v>AMAURY</v>
      </c>
    </row>
    <row r="12" spans="1:28" s="57" customFormat="1" ht="19.5" customHeight="1">
      <c r="A12" s="99" t="s">
        <v>58</v>
      </c>
      <c r="B12" s="65">
        <v>5</v>
      </c>
      <c r="C12" s="66">
        <v>2</v>
      </c>
      <c r="D12" s="66"/>
      <c r="E12" s="66"/>
      <c r="F12" s="66"/>
      <c r="G12" s="66"/>
      <c r="H12" s="66"/>
      <c r="I12" s="66"/>
      <c r="J12" s="66"/>
      <c r="K12" s="66"/>
      <c r="L12" s="66"/>
      <c r="M12" s="67" t="str">
        <f>Auxiliar!$L$24</f>
        <v>WILLIAM SPORT</v>
      </c>
      <c r="N12" s="68">
        <f t="shared" si="0"/>
        <v>1</v>
      </c>
      <c r="O12" s="69" t="s">
        <v>17</v>
      </c>
      <c r="P12" s="68">
        <f t="shared" si="1"/>
        <v>3</v>
      </c>
      <c r="Q12" s="67" t="str">
        <f>Auxiliar!$L$23</f>
        <v>FANTASMA</v>
      </c>
      <c r="R12" s="70">
        <v>2</v>
      </c>
      <c r="S12" s="70">
        <v>10</v>
      </c>
      <c r="T12" s="70">
        <v>10</v>
      </c>
      <c r="U12" s="70"/>
      <c r="V12" s="70"/>
      <c r="W12" s="70"/>
      <c r="X12" s="70"/>
      <c r="Y12" s="70"/>
      <c r="Z12" s="70"/>
      <c r="AA12" s="70"/>
      <c r="AB12" s="70" t="str">
        <f>Auxiliar!$L$30</f>
        <v>MAGNO</v>
      </c>
    </row>
    <row r="13" spans="1:28" s="57" customFormat="1" ht="19.5" customHeight="1">
      <c r="A13" s="100"/>
      <c r="B13" s="65">
        <v>6</v>
      </c>
      <c r="C13" s="66">
        <v>0</v>
      </c>
      <c r="D13" s="66"/>
      <c r="E13" s="66"/>
      <c r="F13" s="66"/>
      <c r="G13" s="66"/>
      <c r="H13" s="66"/>
      <c r="I13" s="66"/>
      <c r="J13" s="66"/>
      <c r="K13" s="66"/>
      <c r="L13" s="66"/>
      <c r="M13" s="67" t="str">
        <f>Auxiliar!$L$4</f>
        <v>BLACK POWER</v>
      </c>
      <c r="N13" s="68">
        <f t="shared" si="0"/>
        <v>0</v>
      </c>
      <c r="O13" s="69" t="s">
        <v>17</v>
      </c>
      <c r="P13" s="68">
        <f t="shared" si="1"/>
        <v>2</v>
      </c>
      <c r="Q13" s="67" t="str">
        <f>Auxiliar!$L$3</f>
        <v>LARA GALÃO</v>
      </c>
      <c r="R13" s="70">
        <v>9</v>
      </c>
      <c r="S13" s="70">
        <v>10</v>
      </c>
      <c r="T13" s="70"/>
      <c r="U13" s="70"/>
      <c r="V13" s="70"/>
      <c r="W13" s="70"/>
      <c r="X13" s="70"/>
      <c r="Y13" s="70"/>
      <c r="Z13" s="70"/>
      <c r="AA13" s="70"/>
      <c r="AB13" s="70" t="str">
        <f>Auxiliar!$L$42</f>
        <v>ANDRÉ BRANDÃO</v>
      </c>
    </row>
    <row r="14" spans="1:28" s="57" customFormat="1" ht="19.5" customHeight="1">
      <c r="A14" s="100"/>
      <c r="B14" s="65">
        <v>8</v>
      </c>
      <c r="C14" s="66">
        <v>0</v>
      </c>
      <c r="D14" s="66"/>
      <c r="E14" s="66"/>
      <c r="F14" s="66"/>
      <c r="G14" s="66"/>
      <c r="H14" s="66"/>
      <c r="I14" s="66"/>
      <c r="J14" s="66"/>
      <c r="K14" s="66"/>
      <c r="L14" s="66"/>
      <c r="M14" s="67" t="str">
        <f>Auxiliar!$L$9</f>
        <v>MANCHESTER</v>
      </c>
      <c r="N14" s="68">
        <f t="shared" si="0"/>
        <v>0</v>
      </c>
      <c r="O14" s="69" t="s">
        <v>17</v>
      </c>
      <c r="P14" s="68">
        <f t="shared" si="1"/>
        <v>0</v>
      </c>
      <c r="Q14" s="67" t="str">
        <f>Auxiliar!$L$8</f>
        <v>GALO DOIDO</v>
      </c>
      <c r="R14" s="70">
        <v>0</v>
      </c>
      <c r="S14" s="70"/>
      <c r="T14" s="70"/>
      <c r="U14" s="70"/>
      <c r="V14" s="70"/>
      <c r="W14" s="70"/>
      <c r="X14" s="70"/>
      <c r="Y14" s="70"/>
      <c r="Z14" s="70"/>
      <c r="AA14" s="70"/>
      <c r="AB14" s="70" t="str">
        <f>Auxiliar!$L$39</f>
        <v>MARCELO FERREIRA</v>
      </c>
    </row>
    <row r="15" spans="1:28" s="57" customFormat="1" ht="19.5" customHeight="1">
      <c r="A15" s="100"/>
      <c r="B15" s="65">
        <v>11</v>
      </c>
      <c r="C15" s="66">
        <v>7</v>
      </c>
      <c r="D15" s="66">
        <v>7</v>
      </c>
      <c r="E15" s="66"/>
      <c r="F15" s="66"/>
      <c r="G15" s="66"/>
      <c r="H15" s="66"/>
      <c r="I15" s="66"/>
      <c r="J15" s="66"/>
      <c r="K15" s="66"/>
      <c r="L15" s="66"/>
      <c r="M15" s="67" t="str">
        <f>Auxiliar!$L$14</f>
        <v>GERAÇÃO ELEITA</v>
      </c>
      <c r="N15" s="68">
        <f t="shared" si="0"/>
        <v>2</v>
      </c>
      <c r="O15" s="69" t="s">
        <v>17</v>
      </c>
      <c r="P15" s="68">
        <f t="shared" si="1"/>
        <v>0</v>
      </c>
      <c r="Q15" s="67" t="str">
        <f>Auxiliar!$L$13</f>
        <v>BOTA JUNIOR</v>
      </c>
      <c r="R15" s="70">
        <v>0</v>
      </c>
      <c r="S15" s="70"/>
      <c r="T15" s="70"/>
      <c r="U15" s="70"/>
      <c r="V15" s="70"/>
      <c r="W15" s="70"/>
      <c r="X15" s="70"/>
      <c r="Y15" s="70"/>
      <c r="Z15" s="70"/>
      <c r="AA15" s="70"/>
      <c r="AB15" s="70" t="str">
        <f>Auxiliar!$L$33</f>
        <v>VASQUES</v>
      </c>
    </row>
    <row r="16" spans="1:28" s="57" customFormat="1" ht="19.5" customHeight="1">
      <c r="A16" s="100"/>
      <c r="B16" s="65">
        <v>12</v>
      </c>
      <c r="C16" s="66">
        <v>9</v>
      </c>
      <c r="D16" s="66"/>
      <c r="E16" s="66"/>
      <c r="F16" s="66"/>
      <c r="G16" s="66"/>
      <c r="H16" s="66"/>
      <c r="I16" s="66"/>
      <c r="J16" s="66"/>
      <c r="K16" s="66"/>
      <c r="L16" s="66"/>
      <c r="M16" s="67" t="str">
        <f>Auxiliar!$L$19</f>
        <v>ARMAÇÃO</v>
      </c>
      <c r="N16" s="68">
        <f t="shared" si="0"/>
        <v>1</v>
      </c>
      <c r="O16" s="69" t="s">
        <v>17</v>
      </c>
      <c r="P16" s="68">
        <f t="shared" si="1"/>
        <v>1</v>
      </c>
      <c r="Q16" s="67" t="str">
        <f>Auxiliar!$L$18</f>
        <v>ELDORADO</v>
      </c>
      <c r="R16" s="70">
        <v>7</v>
      </c>
      <c r="S16" s="70"/>
      <c r="T16" s="70"/>
      <c r="U16" s="70"/>
      <c r="V16" s="70"/>
      <c r="W16" s="70"/>
      <c r="X16" s="70"/>
      <c r="Y16" s="70"/>
      <c r="Z16" s="70"/>
      <c r="AA16" s="70"/>
      <c r="AB16" s="70" t="str">
        <f>Auxiliar!$L$36</f>
        <v>PAULO CÉSAR</v>
      </c>
    </row>
    <row r="17" spans="1:28" s="57" customFormat="1" ht="19.5" customHeight="1">
      <c r="A17" s="101" t="s">
        <v>59</v>
      </c>
      <c r="B17" s="71">
        <v>5</v>
      </c>
      <c r="C17" s="72">
        <v>0</v>
      </c>
      <c r="D17" s="72"/>
      <c r="E17" s="72"/>
      <c r="F17" s="72"/>
      <c r="G17" s="72"/>
      <c r="H17" s="72"/>
      <c r="I17" s="72"/>
      <c r="J17" s="72"/>
      <c r="K17" s="72"/>
      <c r="L17" s="72"/>
      <c r="M17" s="73" t="str">
        <f>Auxiliar!$L$18</f>
        <v>ELDORADO</v>
      </c>
      <c r="N17" s="74">
        <f t="shared" si="0"/>
        <v>0</v>
      </c>
      <c r="O17" s="75" t="s">
        <v>17</v>
      </c>
      <c r="P17" s="74">
        <f t="shared" si="1"/>
        <v>2</v>
      </c>
      <c r="Q17" s="73" t="str">
        <f>Auxiliar!$L$17</f>
        <v>IZALCI</v>
      </c>
      <c r="R17" s="76">
        <v>8</v>
      </c>
      <c r="S17" s="76">
        <v>11</v>
      </c>
      <c r="T17" s="76"/>
      <c r="U17" s="76"/>
      <c r="V17" s="76"/>
      <c r="W17" s="76"/>
      <c r="X17" s="76"/>
      <c r="Y17" s="76"/>
      <c r="Z17" s="76"/>
      <c r="AA17" s="76"/>
      <c r="AB17" s="76" t="str">
        <f>Auxiliar!$L$38</f>
        <v>WILLIAM MOREIRA</v>
      </c>
    </row>
    <row r="18" spans="1:28" s="57" customFormat="1" ht="19.5" customHeight="1">
      <c r="A18" s="102"/>
      <c r="B18" s="71">
        <v>6</v>
      </c>
      <c r="C18" s="72">
        <v>7</v>
      </c>
      <c r="D18" s="72"/>
      <c r="E18" s="72"/>
      <c r="F18" s="72"/>
      <c r="G18" s="72"/>
      <c r="H18" s="72"/>
      <c r="I18" s="72"/>
      <c r="J18" s="72"/>
      <c r="K18" s="72"/>
      <c r="L18" s="72"/>
      <c r="M18" s="73" t="str">
        <f>Auxiliar!$L$23</f>
        <v>FANTASMA</v>
      </c>
      <c r="N18" s="74">
        <f t="shared" si="0"/>
        <v>1</v>
      </c>
      <c r="O18" s="75" t="s">
        <v>17</v>
      </c>
      <c r="P18" s="74">
        <f t="shared" si="1"/>
        <v>1</v>
      </c>
      <c r="Q18" s="73" t="str">
        <f>Auxiliar!$L$22</f>
        <v>DÍNAMO</v>
      </c>
      <c r="R18" s="76">
        <v>3</v>
      </c>
      <c r="S18" s="76"/>
      <c r="T18" s="76"/>
      <c r="U18" s="76"/>
      <c r="V18" s="76"/>
      <c r="W18" s="76"/>
      <c r="X18" s="76"/>
      <c r="Y18" s="76"/>
      <c r="Z18" s="76"/>
      <c r="AA18" s="76"/>
      <c r="AB18" s="76" t="str">
        <f>Auxiliar!$L$32</f>
        <v>ANDRÉ MALCHER</v>
      </c>
    </row>
    <row r="19" spans="1:28" s="57" customFormat="1" ht="19.5" customHeight="1">
      <c r="A19" s="102"/>
      <c r="B19" s="71">
        <v>8</v>
      </c>
      <c r="C19" s="72">
        <v>0</v>
      </c>
      <c r="D19" s="72"/>
      <c r="E19" s="72"/>
      <c r="F19" s="72"/>
      <c r="G19" s="72"/>
      <c r="H19" s="72"/>
      <c r="I19" s="72"/>
      <c r="J19" s="72"/>
      <c r="K19" s="72"/>
      <c r="L19" s="72"/>
      <c r="M19" s="73" t="str">
        <f>Auxiliar!$L$3</f>
        <v>LARA GALÃO</v>
      </c>
      <c r="N19" s="74">
        <f t="shared" si="0"/>
        <v>0</v>
      </c>
      <c r="O19" s="75" t="s">
        <v>17</v>
      </c>
      <c r="P19" s="74">
        <f t="shared" si="1"/>
        <v>2</v>
      </c>
      <c r="Q19" s="73" t="str">
        <f>Auxiliar!$L$2</f>
        <v>MAGNETO</v>
      </c>
      <c r="R19" s="76">
        <v>9</v>
      </c>
      <c r="S19" s="76">
        <v>7</v>
      </c>
      <c r="T19" s="76"/>
      <c r="U19" s="76"/>
      <c r="V19" s="76"/>
      <c r="W19" s="76"/>
      <c r="X19" s="76"/>
      <c r="Y19" s="76"/>
      <c r="Z19" s="76"/>
      <c r="AA19" s="76"/>
      <c r="AB19" s="76" t="str">
        <f>Auxiliar!$L$44</f>
        <v>WILLIAM DIAS</v>
      </c>
    </row>
    <row r="20" spans="1:28" s="57" customFormat="1" ht="19.5" customHeight="1">
      <c r="A20" s="102"/>
      <c r="B20" s="71">
        <v>11</v>
      </c>
      <c r="C20" s="72">
        <v>0</v>
      </c>
      <c r="D20" s="72"/>
      <c r="E20" s="72"/>
      <c r="F20" s="72"/>
      <c r="G20" s="72"/>
      <c r="H20" s="72"/>
      <c r="I20" s="72"/>
      <c r="J20" s="72"/>
      <c r="K20" s="72"/>
      <c r="L20" s="72"/>
      <c r="M20" s="73" t="str">
        <f>Auxiliar!$L$8</f>
        <v>GALO DOIDO</v>
      </c>
      <c r="N20" s="74">
        <f t="shared" si="0"/>
        <v>0</v>
      </c>
      <c r="O20" s="75" t="s">
        <v>17</v>
      </c>
      <c r="P20" s="74">
        <f t="shared" si="1"/>
        <v>1</v>
      </c>
      <c r="Q20" s="73" t="str">
        <f>Auxiliar!$L$7</f>
        <v>AZTECA</v>
      </c>
      <c r="R20" s="76">
        <v>5</v>
      </c>
      <c r="S20" s="76"/>
      <c r="T20" s="76"/>
      <c r="U20" s="76"/>
      <c r="V20" s="76"/>
      <c r="W20" s="76"/>
      <c r="X20" s="76"/>
      <c r="Y20" s="76"/>
      <c r="Z20" s="76"/>
      <c r="AA20" s="76"/>
      <c r="AB20" s="76" t="str">
        <f>Auxiliar!$L$41</f>
        <v>AÉCIO</v>
      </c>
    </row>
    <row r="21" spans="1:28" s="57" customFormat="1" ht="19.5" customHeight="1">
      <c r="A21" s="103"/>
      <c r="B21" s="71">
        <v>12</v>
      </c>
      <c r="C21" s="72">
        <v>9</v>
      </c>
      <c r="D21" s="72"/>
      <c r="E21" s="72"/>
      <c r="F21" s="72"/>
      <c r="G21" s="72"/>
      <c r="H21" s="72"/>
      <c r="I21" s="72"/>
      <c r="J21" s="72"/>
      <c r="K21" s="72"/>
      <c r="L21" s="72"/>
      <c r="M21" s="73" t="str">
        <f>Auxiliar!$L$13</f>
        <v>BOTA JUNIOR</v>
      </c>
      <c r="N21" s="74">
        <f t="shared" si="0"/>
        <v>1</v>
      </c>
      <c r="O21" s="75" t="s">
        <v>17</v>
      </c>
      <c r="P21" s="74">
        <f t="shared" si="1"/>
        <v>0</v>
      </c>
      <c r="Q21" s="73" t="str">
        <f>Auxiliar!$L$12</f>
        <v>AMIGOS</v>
      </c>
      <c r="R21" s="76">
        <v>0</v>
      </c>
      <c r="S21" s="76"/>
      <c r="T21" s="76"/>
      <c r="U21" s="76"/>
      <c r="V21" s="76"/>
      <c r="W21" s="76"/>
      <c r="X21" s="76"/>
      <c r="Y21" s="76"/>
      <c r="Z21" s="76"/>
      <c r="AA21" s="76"/>
      <c r="AB21" s="76" t="str">
        <f>Auxiliar!$L$35</f>
        <v>RÉGIS</v>
      </c>
    </row>
    <row r="22" spans="1:28" ht="18" customHeight="1">
      <c r="A22" s="6" t="s">
        <v>93</v>
      </c>
      <c r="B22" s="7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 t="str">
        <f t="shared" si="1"/>
        <v/>
      </c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</row>
    <row r="23" spans="1:28" ht="18" customHeight="1">
      <c r="A23" s="6"/>
      <c r="B23" s="7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spans="1:28" ht="18" customHeight="1">
      <c r="A24" s="14"/>
      <c r="B24" s="7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spans="1:28" ht="18" customHeight="1">
      <c r="A25" s="14"/>
      <c r="B25" s="14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6"/>
      <c r="N25" s="6"/>
      <c r="O25" s="6"/>
      <c r="P25" s="6"/>
      <c r="Q25" s="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6"/>
    </row>
    <row r="26" spans="1:28" ht="18" customHeight="1">
      <c r="A26" s="14"/>
      <c r="B26" s="14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6"/>
      <c r="N26" s="6"/>
      <c r="O26" s="6"/>
      <c r="P26" s="6"/>
      <c r="Q26" s="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6"/>
    </row>
    <row r="27" spans="1:28" ht="18" customHeight="1">
      <c r="A27" s="14"/>
      <c r="B27" s="14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6"/>
      <c r="N27" s="6"/>
      <c r="O27" s="6"/>
      <c r="P27" s="6"/>
      <c r="Q27" s="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6"/>
    </row>
    <row r="28" spans="1:28" ht="18" customHeight="1">
      <c r="A28" s="14"/>
      <c r="B28" s="14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N28" s="17"/>
      <c r="O28" s="10"/>
      <c r="P28" s="17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6"/>
    </row>
    <row r="29" spans="1:28" ht="18" customHeight="1">
      <c r="A29" s="14"/>
      <c r="B29" s="14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  <c r="N29" s="17"/>
      <c r="O29" s="10"/>
      <c r="P29" s="17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6"/>
    </row>
    <row r="30" spans="1:28" ht="18" customHeight="1">
      <c r="A30" s="14"/>
      <c r="B30" s="14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  <c r="N30" s="17"/>
      <c r="O30" s="10"/>
      <c r="P30" s="17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6"/>
    </row>
    <row r="31" spans="1:28" ht="18" customHeight="1">
      <c r="A31" s="14"/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6"/>
      <c r="N31" s="6"/>
      <c r="O31" s="6"/>
      <c r="P31" s="6"/>
      <c r="Q31" s="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6"/>
    </row>
    <row r="32" spans="1:28" ht="18" customHeight="1">
      <c r="A32" s="14"/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6"/>
      <c r="N32" s="6"/>
      <c r="O32" s="6"/>
      <c r="P32" s="6"/>
      <c r="Q32" s="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6"/>
    </row>
    <row r="33" spans="1:28" ht="18" customHeight="1">
      <c r="A33" s="14"/>
      <c r="B33" s="14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6"/>
      <c r="N33" s="6"/>
      <c r="O33" s="6"/>
      <c r="P33" s="6"/>
      <c r="Q33" s="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6"/>
    </row>
    <row r="34" spans="1:28" ht="18" customHeight="1">
      <c r="A34" s="14"/>
      <c r="B34" s="14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7"/>
      <c r="O34" s="10"/>
      <c r="P34" s="17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6"/>
    </row>
    <row r="35" spans="1:28" ht="18" customHeight="1">
      <c r="A35" s="14"/>
      <c r="B35" s="14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6"/>
      <c r="N35" s="17"/>
      <c r="O35" s="10"/>
      <c r="P35" s="17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6"/>
    </row>
    <row r="36" spans="1:28" ht="18" customHeight="1">
      <c r="A36" s="14"/>
      <c r="B36" s="14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6"/>
      <c r="N36" s="17"/>
      <c r="O36" s="10"/>
      <c r="P36" s="17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6"/>
    </row>
    <row r="37" spans="1:28" ht="18" customHeight="1">
      <c r="A37" s="14"/>
      <c r="B37" s="14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6"/>
      <c r="N37" s="6"/>
      <c r="O37" s="6"/>
      <c r="P37" s="6"/>
      <c r="Q37" s="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6"/>
    </row>
    <row r="38" spans="1:28" ht="18" customHeight="1">
      <c r="A38" s="14"/>
      <c r="B38" s="14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6"/>
      <c r="N38" s="6"/>
      <c r="O38" s="6"/>
      <c r="P38" s="6"/>
      <c r="Q38" s="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6"/>
    </row>
    <row r="39" spans="1:28" ht="18" customHeight="1">
      <c r="A39" s="14"/>
      <c r="B39" s="14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6"/>
      <c r="N39" s="6"/>
      <c r="O39" s="6"/>
      <c r="P39" s="6"/>
      <c r="Q39" s="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6"/>
    </row>
    <row r="40" spans="1:28" ht="18" customHeight="1">
      <c r="A40" s="14"/>
      <c r="B40" s="14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7"/>
      <c r="O40" s="10"/>
      <c r="P40" s="17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6"/>
    </row>
    <row r="41" spans="1:28" ht="18" customHeight="1">
      <c r="A41" s="14"/>
      <c r="B41" s="14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6"/>
      <c r="N41" s="17"/>
      <c r="O41" s="10"/>
      <c r="P41" s="17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6"/>
    </row>
    <row r="42" spans="1:28" ht="18" customHeight="1">
      <c r="A42" s="14"/>
      <c r="B42" s="14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6"/>
      <c r="N42" s="17"/>
      <c r="O42" s="10"/>
      <c r="P42" s="17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6"/>
    </row>
    <row r="43" spans="1:28" ht="18" customHeight="1">
      <c r="A43" s="14"/>
      <c r="B43" s="1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6"/>
      <c r="N43" s="6"/>
      <c r="O43" s="6"/>
      <c r="P43" s="6"/>
      <c r="Q43" s="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6"/>
    </row>
    <row r="44" spans="1:28" ht="18" customHeight="1">
      <c r="A44" s="14"/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6"/>
      <c r="N44" s="6"/>
      <c r="O44" s="6"/>
      <c r="P44" s="6"/>
      <c r="Q44" s="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6"/>
    </row>
    <row r="45" spans="1:28" ht="18" customHeight="1">
      <c r="A45" s="14"/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6"/>
      <c r="N45" s="6"/>
      <c r="O45" s="6"/>
      <c r="P45" s="6"/>
      <c r="Q45" s="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6"/>
    </row>
    <row r="46" spans="1:28" ht="18" customHeight="1">
      <c r="A46" s="14"/>
      <c r="B46" s="14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7"/>
      <c r="O46" s="10"/>
      <c r="P46" s="17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6"/>
    </row>
    <row r="47" spans="1:28" ht="18" customHeight="1">
      <c r="A47" s="14"/>
      <c r="B47" s="14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6"/>
      <c r="N47" s="17"/>
      <c r="O47" s="10"/>
      <c r="P47" s="17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6"/>
    </row>
    <row r="48" spans="1:28" ht="18" customHeight="1">
      <c r="A48" s="14"/>
      <c r="B48" s="14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6"/>
      <c r="N48" s="17"/>
      <c r="O48" s="10"/>
      <c r="P48" s="17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6"/>
    </row>
    <row r="49" spans="1:28" ht="18" customHeight="1">
      <c r="A49" s="18"/>
      <c r="B49" s="19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6"/>
      <c r="N49" s="10"/>
      <c r="O49" s="10"/>
      <c r="P49" s="10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6"/>
    </row>
    <row r="50" spans="1:28" ht="18" customHeight="1">
      <c r="A50" s="18"/>
      <c r="B50" s="19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6"/>
      <c r="N50" s="10"/>
      <c r="O50" s="10"/>
      <c r="P50" s="10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6"/>
    </row>
    <row r="51" spans="1:28" ht="18" customHeight="1">
      <c r="A51" s="18"/>
      <c r="B51" s="19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6"/>
      <c r="N51" s="10"/>
      <c r="O51" s="10"/>
      <c r="P51" s="10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6"/>
    </row>
    <row r="52" spans="1:28" ht="18" customHeight="1">
      <c r="A52" s="18"/>
      <c r="B52" s="19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6"/>
      <c r="N52" s="10"/>
      <c r="O52" s="10"/>
      <c r="P52" s="10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6"/>
    </row>
    <row r="53" spans="1:28" ht="18" customHeight="1">
      <c r="A53" s="18"/>
      <c r="B53" s="19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6"/>
      <c r="N53" s="10"/>
      <c r="O53" s="10"/>
      <c r="P53" s="10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6"/>
    </row>
    <row r="54" spans="1:28" ht="12" customHeight="1">
      <c r="A54" s="18"/>
      <c r="B54" s="19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6"/>
      <c r="N54" s="10"/>
      <c r="O54" s="10"/>
      <c r="P54" s="10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6"/>
    </row>
    <row r="55" spans="1:28" ht="12" customHeight="1">
      <c r="A55" s="18"/>
      <c r="B55" s="19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6"/>
      <c r="N55" s="10"/>
      <c r="O55" s="10"/>
      <c r="P55" s="10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6"/>
    </row>
    <row r="56" spans="1:28" ht="12" customHeight="1">
      <c r="A56" s="18"/>
      <c r="B56" s="19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6"/>
      <c r="N56" s="10"/>
      <c r="O56" s="10"/>
      <c r="P56" s="10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6"/>
    </row>
    <row r="57" spans="1:28" ht="12" customHeight="1">
      <c r="A57" s="18"/>
      <c r="B57" s="19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6"/>
      <c r="N57" s="10"/>
      <c r="O57" s="10"/>
      <c r="P57" s="10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6"/>
    </row>
    <row r="58" spans="1:28" ht="12" customHeight="1">
      <c r="A58" s="18"/>
      <c r="B58" s="19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6"/>
      <c r="N58" s="10"/>
      <c r="O58" s="10"/>
      <c r="P58" s="10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6"/>
    </row>
    <row r="59" spans="1:28" ht="12" customHeight="1">
      <c r="A59" s="18"/>
      <c r="B59" s="19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6"/>
      <c r="N59" s="10"/>
      <c r="O59" s="10"/>
      <c r="P59" s="10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6"/>
    </row>
    <row r="60" spans="1:28" ht="12" customHeight="1">
      <c r="A60" s="18"/>
      <c r="B60" s="19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6"/>
      <c r="N60" s="10"/>
      <c r="O60" s="10"/>
      <c r="P60" s="1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6"/>
    </row>
    <row r="61" spans="1:28" ht="12" customHeight="1">
      <c r="A61" s="18"/>
      <c r="B61" s="19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6"/>
      <c r="N61" s="10"/>
      <c r="O61" s="10"/>
      <c r="P61" s="10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6"/>
    </row>
    <row r="62" spans="1:28" ht="12" customHeight="1">
      <c r="A62" s="18"/>
      <c r="B62" s="19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6"/>
      <c r="N62" s="10"/>
      <c r="O62" s="10"/>
      <c r="P62" s="10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6"/>
    </row>
    <row r="63" spans="1:28" ht="12" customHeight="1">
      <c r="A63" s="18"/>
      <c r="B63" s="19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6"/>
      <c r="N63" s="10"/>
      <c r="O63" s="10"/>
      <c r="P63" s="10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6"/>
    </row>
    <row r="64" spans="1:28" ht="12" customHeight="1">
      <c r="A64" s="18"/>
      <c r="B64" s="19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6"/>
      <c r="N64" s="10"/>
      <c r="O64" s="10"/>
      <c r="P64" s="10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6"/>
    </row>
    <row r="65" spans="1:28" ht="12" customHeight="1">
      <c r="A65" s="18"/>
      <c r="B65" s="19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6"/>
      <c r="N65" s="10"/>
      <c r="O65" s="10"/>
      <c r="P65" s="10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6"/>
    </row>
    <row r="66" spans="1:28" ht="12" customHeight="1">
      <c r="A66" s="18"/>
      <c r="B66" s="19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6"/>
      <c r="N66" s="10"/>
      <c r="O66" s="10"/>
      <c r="P66" s="10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6"/>
    </row>
    <row r="67" spans="1:28" ht="12" customHeight="1">
      <c r="A67" s="18"/>
      <c r="B67" s="19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6"/>
      <c r="N67" s="10"/>
      <c r="O67" s="10"/>
      <c r="P67" s="10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6"/>
    </row>
    <row r="68" spans="1:28" ht="12" customHeight="1">
      <c r="A68" s="18"/>
      <c r="B68" s="19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6"/>
      <c r="N68" s="10"/>
      <c r="O68" s="10"/>
      <c r="P68" s="10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6"/>
    </row>
    <row r="69" spans="1:28" ht="12" customHeight="1">
      <c r="A69" s="18"/>
      <c r="B69" s="19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6"/>
      <c r="N69" s="10"/>
      <c r="O69" s="10"/>
      <c r="P69" s="10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6"/>
    </row>
    <row r="70" spans="1:28" ht="12" customHeight="1">
      <c r="A70" s="18"/>
      <c r="B70" s="19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6"/>
      <c r="N70" s="10"/>
      <c r="O70" s="10"/>
      <c r="P70" s="1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6"/>
    </row>
    <row r="71" spans="1:28" ht="12" customHeight="1">
      <c r="A71" s="18"/>
      <c r="B71" s="19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6"/>
      <c r="N71" s="10"/>
      <c r="O71" s="10"/>
      <c r="P71" s="10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6"/>
    </row>
    <row r="72" spans="1:28" ht="12" customHeight="1">
      <c r="A72" s="18"/>
      <c r="B72" s="19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6"/>
      <c r="N72" s="10"/>
      <c r="O72" s="10"/>
      <c r="P72" s="10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6"/>
    </row>
    <row r="73" spans="1:28" ht="12" customHeight="1">
      <c r="A73" s="18"/>
      <c r="B73" s="19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6"/>
      <c r="N73" s="10"/>
      <c r="O73" s="10"/>
      <c r="P73" s="10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6"/>
    </row>
    <row r="74" spans="1:28" ht="12" customHeight="1">
      <c r="A74" s="18"/>
      <c r="B74" s="19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6"/>
      <c r="N74" s="10"/>
      <c r="O74" s="10"/>
      <c r="P74" s="10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6"/>
    </row>
    <row r="75" spans="1:28" ht="12" customHeight="1">
      <c r="A75" s="18"/>
      <c r="B75" s="19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6"/>
      <c r="N75" s="10"/>
      <c r="O75" s="10"/>
      <c r="P75" s="10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6"/>
    </row>
    <row r="76" spans="1:28" ht="12" customHeight="1">
      <c r="A76" s="18"/>
      <c r="B76" s="19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6"/>
      <c r="N76" s="10"/>
      <c r="O76" s="10"/>
      <c r="P76" s="10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6"/>
    </row>
    <row r="77" spans="1:28" ht="12" customHeight="1">
      <c r="A77" s="18"/>
      <c r="B77" s="19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6"/>
      <c r="N77" s="10"/>
      <c r="O77" s="10"/>
      <c r="P77" s="10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6"/>
    </row>
    <row r="78" spans="1:28" ht="12" customHeight="1">
      <c r="A78" s="18"/>
      <c r="B78" s="19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6"/>
      <c r="N78" s="10"/>
      <c r="O78" s="10"/>
      <c r="P78" s="10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6"/>
    </row>
    <row r="79" spans="1:28" ht="12" customHeight="1">
      <c r="A79" s="18"/>
      <c r="B79" s="19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6"/>
      <c r="N79" s="10"/>
      <c r="O79" s="10"/>
      <c r="P79" s="10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6"/>
    </row>
    <row r="80" spans="1:28" ht="12" customHeight="1">
      <c r="A80" s="18"/>
      <c r="B80" s="19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6"/>
      <c r="N80" s="10"/>
      <c r="O80" s="10"/>
      <c r="P80" s="1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6"/>
    </row>
    <row r="81" spans="1:28" ht="12" customHeight="1">
      <c r="A81" s="18"/>
      <c r="B81" s="19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6"/>
      <c r="N81" s="10"/>
      <c r="O81" s="10"/>
      <c r="P81" s="10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6"/>
    </row>
    <row r="82" spans="1:28" ht="12" customHeight="1">
      <c r="A82" s="18"/>
      <c r="B82" s="19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6"/>
      <c r="N82" s="10"/>
      <c r="O82" s="10"/>
      <c r="P82" s="10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6"/>
    </row>
    <row r="83" spans="1:28" ht="12" customHeight="1">
      <c r="A83" s="18"/>
      <c r="B83" s="19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6"/>
      <c r="N83" s="10"/>
      <c r="O83" s="10"/>
      <c r="P83" s="10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6"/>
    </row>
    <row r="84" spans="1:28" ht="12" customHeight="1">
      <c r="A84" s="18"/>
      <c r="B84" s="19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6"/>
      <c r="N84" s="10"/>
      <c r="O84" s="10"/>
      <c r="P84" s="10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6"/>
    </row>
    <row r="85" spans="1:28" ht="12" customHeight="1">
      <c r="A85" s="18"/>
      <c r="B85" s="19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6"/>
      <c r="N85" s="10"/>
      <c r="O85" s="10"/>
      <c r="P85" s="10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6"/>
    </row>
    <row r="86" spans="1:28" ht="12" customHeight="1">
      <c r="A86" s="18"/>
      <c r="B86" s="19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6"/>
      <c r="N86" s="10"/>
      <c r="O86" s="10"/>
      <c r="P86" s="10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6"/>
    </row>
    <row r="87" spans="1:28" ht="12" customHeight="1">
      <c r="A87" s="18"/>
      <c r="B87" s="19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6"/>
      <c r="N87" s="10"/>
      <c r="O87" s="10"/>
      <c r="P87" s="10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6"/>
    </row>
    <row r="88" spans="1:28" ht="12" customHeight="1">
      <c r="A88" s="18"/>
      <c r="B88" s="19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6"/>
      <c r="N88" s="10"/>
      <c r="O88" s="10"/>
      <c r="P88" s="10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6"/>
    </row>
    <row r="89" spans="1:28" ht="12" customHeight="1">
      <c r="A89" s="18"/>
      <c r="B89" s="19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6"/>
      <c r="N89" s="10"/>
      <c r="O89" s="10"/>
      <c r="P89" s="10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6"/>
    </row>
    <row r="90" spans="1:28" ht="12" customHeight="1">
      <c r="A90" s="18"/>
      <c r="B90" s="19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6"/>
      <c r="N90" s="10"/>
      <c r="O90" s="10"/>
      <c r="P90" s="1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6"/>
    </row>
    <row r="91" spans="1:28" ht="12" customHeight="1">
      <c r="A91" s="18"/>
      <c r="B91" s="19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6"/>
      <c r="N91" s="10"/>
      <c r="O91" s="10"/>
      <c r="P91" s="10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6"/>
    </row>
    <row r="92" spans="1:28" ht="12" customHeight="1">
      <c r="A92" s="18"/>
      <c r="B92" s="19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6"/>
      <c r="N92" s="10"/>
      <c r="O92" s="10"/>
      <c r="P92" s="10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6"/>
    </row>
    <row r="93" spans="1:28" ht="12" customHeight="1">
      <c r="A93" s="18"/>
      <c r="B93" s="19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6"/>
      <c r="N93" s="10"/>
      <c r="O93" s="10"/>
      <c r="P93" s="10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6"/>
    </row>
    <row r="94" spans="1:28" ht="12" customHeight="1">
      <c r="A94" s="18"/>
      <c r="B94" s="19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6"/>
      <c r="N94" s="10"/>
      <c r="O94" s="10"/>
      <c r="P94" s="10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6"/>
    </row>
    <row r="95" spans="1:28" ht="12" customHeight="1">
      <c r="A95" s="18"/>
      <c r="B95" s="19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6"/>
      <c r="N95" s="10"/>
      <c r="O95" s="10"/>
      <c r="P95" s="10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6"/>
    </row>
    <row r="96" spans="1:28" ht="12" customHeight="1">
      <c r="A96" s="18"/>
      <c r="B96" s="19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6"/>
      <c r="N96" s="10"/>
      <c r="O96" s="10"/>
      <c r="P96" s="10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6"/>
    </row>
    <row r="97" spans="1:28" ht="12" customHeight="1">
      <c r="A97" s="18"/>
      <c r="B97" s="19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6"/>
      <c r="N97" s="10"/>
      <c r="O97" s="10"/>
      <c r="P97" s="10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6"/>
    </row>
    <row r="98" spans="1:28" ht="12" customHeight="1">
      <c r="A98" s="18"/>
      <c r="B98" s="19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6"/>
      <c r="N98" s="10"/>
      <c r="O98" s="10"/>
      <c r="P98" s="10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6"/>
    </row>
    <row r="99" spans="1:28" ht="12" customHeight="1">
      <c r="A99" s="18"/>
      <c r="B99" s="19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6"/>
      <c r="N99" s="10"/>
      <c r="O99" s="10"/>
      <c r="P99" s="10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6"/>
    </row>
    <row r="100" spans="1:28" ht="12" customHeight="1">
      <c r="A100" s="18"/>
      <c r="B100" s="19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6"/>
      <c r="N100" s="10"/>
      <c r="O100" s="10"/>
      <c r="P100" s="10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6"/>
    </row>
    <row r="101" spans="1:28" ht="12" customHeight="1">
      <c r="A101" s="18"/>
      <c r="B101" s="19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6"/>
      <c r="N101" s="10"/>
      <c r="O101" s="10"/>
      <c r="P101" s="10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6"/>
    </row>
    <row r="102" spans="1:28" ht="12" customHeight="1">
      <c r="A102" s="18"/>
      <c r="B102" s="19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6"/>
      <c r="N102" s="10"/>
      <c r="O102" s="10"/>
      <c r="P102" s="10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6"/>
    </row>
    <row r="103" spans="1:28" ht="12" customHeight="1">
      <c r="A103" s="18"/>
      <c r="B103" s="19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6"/>
      <c r="N103" s="10"/>
      <c r="O103" s="10"/>
      <c r="P103" s="10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6"/>
    </row>
    <row r="104" spans="1:28" ht="12" customHeight="1">
      <c r="A104" s="18"/>
      <c r="B104" s="19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6"/>
      <c r="N104" s="10"/>
      <c r="O104" s="10"/>
      <c r="P104" s="10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6"/>
    </row>
    <row r="105" spans="1:28" ht="12" customHeight="1">
      <c r="A105" s="18"/>
      <c r="B105" s="19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6"/>
      <c r="N105" s="10"/>
      <c r="O105" s="10"/>
      <c r="P105" s="10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6"/>
    </row>
    <row r="106" spans="1:28" ht="12" customHeight="1">
      <c r="A106" s="18"/>
      <c r="B106" s="19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6"/>
      <c r="N106" s="10"/>
      <c r="O106" s="10"/>
      <c r="P106" s="10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6"/>
    </row>
    <row r="107" spans="1:28" ht="12" customHeight="1">
      <c r="A107" s="18"/>
      <c r="B107" s="19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6"/>
      <c r="N107" s="10"/>
      <c r="O107" s="10"/>
      <c r="P107" s="10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6"/>
    </row>
    <row r="108" spans="1:28" ht="12" customHeight="1">
      <c r="A108" s="18"/>
      <c r="B108" s="19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6"/>
      <c r="N108" s="10"/>
      <c r="O108" s="10"/>
      <c r="P108" s="10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6"/>
    </row>
    <row r="109" spans="1:28" ht="12" customHeight="1">
      <c r="A109" s="18"/>
      <c r="B109" s="19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6"/>
      <c r="N109" s="10"/>
      <c r="O109" s="10"/>
      <c r="P109" s="10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6"/>
    </row>
    <row r="110" spans="1:28" ht="12" customHeight="1">
      <c r="A110" s="18"/>
      <c r="B110" s="19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6"/>
      <c r="N110" s="10"/>
      <c r="O110" s="10"/>
      <c r="P110" s="10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6"/>
    </row>
    <row r="111" spans="1:28" ht="12" customHeight="1">
      <c r="A111" s="18"/>
      <c r="B111" s="19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6"/>
      <c r="N111" s="10"/>
      <c r="O111" s="10"/>
      <c r="P111" s="10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6"/>
    </row>
    <row r="112" spans="1:28" ht="12" customHeight="1">
      <c r="A112" s="18"/>
      <c r="B112" s="19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6"/>
      <c r="N112" s="10"/>
      <c r="O112" s="10"/>
      <c r="P112" s="10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6"/>
    </row>
    <row r="113" spans="1:28" ht="12" customHeight="1">
      <c r="A113" s="18"/>
      <c r="B113" s="19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6"/>
      <c r="N113" s="10"/>
      <c r="O113" s="10"/>
      <c r="P113" s="10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6"/>
    </row>
    <row r="114" spans="1:28" ht="12" customHeight="1">
      <c r="A114" s="18"/>
      <c r="B114" s="19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6"/>
      <c r="N114" s="10"/>
      <c r="O114" s="10"/>
      <c r="P114" s="10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6"/>
    </row>
    <row r="115" spans="1:28" ht="12" customHeight="1">
      <c r="A115" s="18"/>
      <c r="B115" s="19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6"/>
      <c r="N115" s="10"/>
      <c r="O115" s="10"/>
      <c r="P115" s="10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6"/>
    </row>
    <row r="116" spans="1:28" ht="12" customHeight="1">
      <c r="A116" s="18"/>
      <c r="B116" s="19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6"/>
      <c r="N116" s="10"/>
      <c r="O116" s="10"/>
      <c r="P116" s="10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6"/>
    </row>
    <row r="117" spans="1:28" ht="12" customHeight="1">
      <c r="A117" s="18"/>
      <c r="B117" s="19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6"/>
      <c r="N117" s="10"/>
      <c r="O117" s="10"/>
      <c r="P117" s="10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6"/>
    </row>
    <row r="118" spans="1:28" ht="12" customHeight="1">
      <c r="A118" s="18"/>
      <c r="B118" s="19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6"/>
      <c r="N118" s="10"/>
      <c r="O118" s="10"/>
      <c r="P118" s="10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6"/>
    </row>
    <row r="119" spans="1:28" ht="12" customHeight="1">
      <c r="A119" s="18"/>
      <c r="B119" s="19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6"/>
      <c r="N119" s="10"/>
      <c r="O119" s="10"/>
      <c r="P119" s="10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6"/>
    </row>
    <row r="120" spans="1:28" ht="12" customHeight="1">
      <c r="A120" s="18"/>
      <c r="B120" s="19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6"/>
      <c r="N120" s="10"/>
      <c r="O120" s="10"/>
      <c r="P120" s="10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6"/>
    </row>
    <row r="121" spans="1:28" ht="12" customHeight="1">
      <c r="A121" s="18"/>
      <c r="B121" s="19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6"/>
      <c r="N121" s="10"/>
      <c r="O121" s="10"/>
      <c r="P121" s="10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6"/>
    </row>
    <row r="122" spans="1:28" ht="12" customHeight="1">
      <c r="A122" s="18"/>
      <c r="B122" s="19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6"/>
      <c r="N122" s="10"/>
      <c r="O122" s="10"/>
      <c r="P122" s="10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6"/>
    </row>
    <row r="123" spans="1:28" ht="12" customHeight="1">
      <c r="A123" s="18"/>
      <c r="B123" s="19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6"/>
      <c r="N123" s="10"/>
      <c r="O123" s="10"/>
      <c r="P123" s="10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6"/>
    </row>
    <row r="124" spans="1:28" ht="12" customHeight="1">
      <c r="A124" s="18"/>
      <c r="B124" s="19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6"/>
      <c r="N124" s="10"/>
      <c r="O124" s="10"/>
      <c r="P124" s="10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6"/>
    </row>
    <row r="125" spans="1:28" ht="12" customHeight="1">
      <c r="A125" s="18"/>
      <c r="B125" s="19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6"/>
      <c r="N125" s="10"/>
      <c r="O125" s="10"/>
      <c r="P125" s="10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6"/>
    </row>
    <row r="126" spans="1:28" ht="12" customHeight="1">
      <c r="A126" s="18"/>
      <c r="B126" s="19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6"/>
      <c r="N126" s="10"/>
      <c r="O126" s="10"/>
      <c r="P126" s="10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6"/>
    </row>
    <row r="127" spans="1:28" ht="12" customHeight="1">
      <c r="A127" s="18"/>
      <c r="B127" s="19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6"/>
      <c r="N127" s="10"/>
      <c r="O127" s="10"/>
      <c r="P127" s="10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6"/>
    </row>
    <row r="128" spans="1:28" ht="12" customHeight="1">
      <c r="A128" s="18"/>
      <c r="B128" s="19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6"/>
      <c r="N128" s="10"/>
      <c r="O128" s="10"/>
      <c r="P128" s="10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6"/>
    </row>
    <row r="129" spans="1:28" ht="12" customHeight="1">
      <c r="A129" s="18"/>
      <c r="B129" s="19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6"/>
      <c r="N129" s="10"/>
      <c r="O129" s="10"/>
      <c r="P129" s="10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6"/>
    </row>
    <row r="130" spans="1:28" ht="12" customHeight="1">
      <c r="A130" s="18"/>
      <c r="B130" s="19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6"/>
      <c r="N130" s="10"/>
      <c r="O130" s="10"/>
      <c r="P130" s="10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6"/>
    </row>
    <row r="131" spans="1:28" ht="12" customHeight="1">
      <c r="A131" s="18"/>
      <c r="B131" s="19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6"/>
      <c r="N131" s="10"/>
      <c r="O131" s="10"/>
      <c r="P131" s="10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6"/>
    </row>
    <row r="132" spans="1:28" ht="12" customHeight="1">
      <c r="A132" s="18"/>
      <c r="B132" s="19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6"/>
      <c r="N132" s="10"/>
      <c r="O132" s="10"/>
      <c r="P132" s="10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6"/>
    </row>
    <row r="133" spans="1:28" ht="12" customHeight="1">
      <c r="A133" s="18"/>
      <c r="B133" s="19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6"/>
      <c r="N133" s="10"/>
      <c r="O133" s="10"/>
      <c r="P133" s="10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6"/>
    </row>
    <row r="134" spans="1:28" ht="12" customHeight="1">
      <c r="A134" s="18"/>
      <c r="B134" s="19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6"/>
      <c r="N134" s="10"/>
      <c r="O134" s="10"/>
      <c r="P134" s="10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6"/>
    </row>
    <row r="135" spans="1:28" ht="12" customHeight="1">
      <c r="A135" s="18"/>
      <c r="B135" s="19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6"/>
      <c r="N135" s="10"/>
      <c r="O135" s="10"/>
      <c r="P135" s="10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6"/>
    </row>
    <row r="136" spans="1:28" ht="12" customHeight="1">
      <c r="A136" s="18"/>
      <c r="B136" s="19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6"/>
      <c r="N136" s="10"/>
      <c r="O136" s="10"/>
      <c r="P136" s="10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6"/>
    </row>
    <row r="137" spans="1:28" ht="12" customHeight="1">
      <c r="A137" s="18"/>
      <c r="B137" s="19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6"/>
      <c r="N137" s="10"/>
      <c r="O137" s="10"/>
      <c r="P137" s="10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6"/>
    </row>
    <row r="138" spans="1:28" ht="12" customHeight="1">
      <c r="A138" s="18"/>
      <c r="B138" s="19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6"/>
      <c r="N138" s="10"/>
      <c r="O138" s="10"/>
      <c r="P138" s="10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6"/>
    </row>
    <row r="139" spans="1:28" ht="12" customHeight="1">
      <c r="A139" s="18"/>
      <c r="B139" s="19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6"/>
      <c r="N139" s="10"/>
      <c r="O139" s="10"/>
      <c r="P139" s="10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6"/>
    </row>
    <row r="140" spans="1:28" ht="12" customHeight="1">
      <c r="A140" s="18"/>
      <c r="B140" s="19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6"/>
      <c r="N140" s="10"/>
      <c r="O140" s="10"/>
      <c r="P140" s="10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6"/>
    </row>
    <row r="141" spans="1:28" ht="12" customHeight="1">
      <c r="A141" s="18"/>
      <c r="B141" s="19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6"/>
      <c r="N141" s="10"/>
      <c r="O141" s="10"/>
      <c r="P141" s="10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6"/>
    </row>
    <row r="142" spans="1:28" ht="12" customHeight="1">
      <c r="A142" s="18"/>
      <c r="B142" s="19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6"/>
      <c r="N142" s="10"/>
      <c r="O142" s="10"/>
      <c r="P142" s="10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6"/>
    </row>
    <row r="143" spans="1:28" ht="12" customHeight="1">
      <c r="A143" s="18"/>
      <c r="B143" s="19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6"/>
      <c r="N143" s="10"/>
      <c r="O143" s="10"/>
      <c r="P143" s="10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6"/>
    </row>
    <row r="144" spans="1:28" ht="12" customHeight="1">
      <c r="A144" s="18"/>
      <c r="B144" s="19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6"/>
      <c r="N144" s="10"/>
      <c r="O144" s="10"/>
      <c r="P144" s="10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6"/>
    </row>
    <row r="145" spans="1:28" ht="12" customHeight="1">
      <c r="A145" s="18"/>
      <c r="B145" s="19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6"/>
      <c r="N145" s="10"/>
      <c r="O145" s="10"/>
      <c r="P145" s="10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6"/>
    </row>
    <row r="146" spans="1:28" ht="12" customHeight="1">
      <c r="A146" s="18"/>
      <c r="B146" s="19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6"/>
      <c r="N146" s="10"/>
      <c r="O146" s="10"/>
      <c r="P146" s="10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6"/>
    </row>
    <row r="147" spans="1:28" ht="12" customHeight="1">
      <c r="A147" s="18"/>
      <c r="B147" s="19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6"/>
      <c r="N147" s="10"/>
      <c r="O147" s="10"/>
      <c r="P147" s="10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6"/>
    </row>
    <row r="148" spans="1:28" ht="12" customHeight="1">
      <c r="A148" s="18"/>
      <c r="B148" s="19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6"/>
      <c r="N148" s="10"/>
      <c r="O148" s="10"/>
      <c r="P148" s="10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6"/>
    </row>
    <row r="149" spans="1:28" ht="12" customHeight="1">
      <c r="A149" s="18"/>
      <c r="B149" s="19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6"/>
      <c r="N149" s="10"/>
      <c r="O149" s="10"/>
      <c r="P149" s="10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6"/>
    </row>
    <row r="150" spans="1:28" ht="12" customHeight="1">
      <c r="A150" s="18"/>
      <c r="B150" s="19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6"/>
      <c r="N150" s="10"/>
      <c r="O150" s="10"/>
      <c r="P150" s="10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6"/>
    </row>
    <row r="151" spans="1:28" ht="12" customHeight="1">
      <c r="A151" s="18"/>
      <c r="B151" s="19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6"/>
      <c r="N151" s="10"/>
      <c r="O151" s="10"/>
      <c r="P151" s="10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6"/>
    </row>
    <row r="152" spans="1:28" ht="12" customHeight="1">
      <c r="A152" s="18"/>
      <c r="B152" s="19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6"/>
      <c r="N152" s="10"/>
      <c r="O152" s="10"/>
      <c r="P152" s="10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6"/>
    </row>
    <row r="153" spans="1:28" ht="12" customHeight="1">
      <c r="A153" s="18"/>
      <c r="B153" s="19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6"/>
      <c r="N153" s="10"/>
      <c r="O153" s="10"/>
      <c r="P153" s="10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6"/>
    </row>
    <row r="154" spans="1:28" ht="12" customHeight="1">
      <c r="A154" s="18"/>
      <c r="B154" s="19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6"/>
      <c r="N154" s="10"/>
      <c r="O154" s="10"/>
      <c r="P154" s="10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6"/>
    </row>
    <row r="155" spans="1:28" ht="12" customHeight="1">
      <c r="A155" s="18"/>
      <c r="B155" s="19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6"/>
      <c r="N155" s="10"/>
      <c r="O155" s="10"/>
      <c r="P155" s="10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6"/>
    </row>
    <row r="156" spans="1:28" ht="12" customHeight="1">
      <c r="A156" s="18"/>
      <c r="B156" s="19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6"/>
      <c r="N156" s="10"/>
      <c r="O156" s="10"/>
      <c r="P156" s="10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6"/>
    </row>
    <row r="157" spans="1:28" ht="12" customHeight="1">
      <c r="A157" s="18"/>
      <c r="B157" s="19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6"/>
      <c r="N157" s="10"/>
      <c r="O157" s="10"/>
      <c r="P157" s="10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6"/>
    </row>
    <row r="158" spans="1:28" ht="12" customHeight="1">
      <c r="A158" s="18"/>
      <c r="B158" s="19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6"/>
      <c r="N158" s="10"/>
      <c r="O158" s="10"/>
      <c r="P158" s="10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6"/>
    </row>
    <row r="159" spans="1:28" ht="12" customHeight="1">
      <c r="A159" s="18"/>
      <c r="B159" s="19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6"/>
      <c r="N159" s="10"/>
      <c r="O159" s="10"/>
      <c r="P159" s="10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6"/>
    </row>
    <row r="160" spans="1:28" ht="12" customHeight="1">
      <c r="A160" s="6"/>
      <c r="B160" s="7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10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</row>
    <row r="161" spans="1:28" ht="12" customHeight="1">
      <c r="A161" s="6"/>
      <c r="B161" s="7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10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</row>
    <row r="162" spans="1:28" ht="12" customHeight="1">
      <c r="A162" s="6"/>
      <c r="B162" s="7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10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</row>
    <row r="163" spans="1:28" ht="12" customHeight="1">
      <c r="A163" s="6"/>
      <c r="B163" s="7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10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</row>
    <row r="164" spans="1:28" ht="12" customHeight="1">
      <c r="A164" s="6"/>
      <c r="B164" s="7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10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</row>
    <row r="165" spans="1:28" ht="12" customHeight="1">
      <c r="A165" s="6"/>
      <c r="B165" s="7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10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</row>
    <row r="166" spans="1:28" ht="12" customHeight="1">
      <c r="A166" s="6"/>
      <c r="B166" s="7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10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</row>
    <row r="167" spans="1:28" ht="12" customHeight="1">
      <c r="A167" s="6"/>
      <c r="B167" s="7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10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</row>
    <row r="168" spans="1:28" ht="12" customHeight="1">
      <c r="A168" s="6"/>
      <c r="B168" s="7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10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</row>
    <row r="169" spans="1:28" ht="12" customHeight="1">
      <c r="A169" s="6"/>
      <c r="B169" s="7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10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</row>
    <row r="170" spans="1:28" ht="12" customHeight="1">
      <c r="A170" s="6"/>
      <c r="B170" s="7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10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</row>
    <row r="171" spans="1:28" ht="12" customHeight="1">
      <c r="A171" s="6"/>
      <c r="B171" s="7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10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</row>
    <row r="172" spans="1:28" ht="12" customHeight="1">
      <c r="A172" s="6"/>
      <c r="B172" s="7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10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</row>
    <row r="173" spans="1:28" ht="12" customHeight="1">
      <c r="A173" s="6"/>
      <c r="B173" s="7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10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</row>
    <row r="174" spans="1:28" ht="12" customHeight="1">
      <c r="A174" s="6"/>
      <c r="B174" s="7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10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</row>
    <row r="175" spans="1:28" ht="12" customHeight="1">
      <c r="A175" s="6"/>
      <c r="B175" s="7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10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</row>
    <row r="176" spans="1:28" ht="12" customHeight="1">
      <c r="A176" s="6"/>
      <c r="B176" s="7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10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</row>
    <row r="177" spans="1:28" ht="12" customHeight="1">
      <c r="A177" s="6"/>
      <c r="B177" s="7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10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</row>
    <row r="178" spans="1:28" ht="12" customHeight="1">
      <c r="A178" s="6"/>
      <c r="B178" s="7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10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</row>
    <row r="179" spans="1:28" ht="12" customHeight="1">
      <c r="A179" s="6"/>
      <c r="B179" s="7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10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</row>
    <row r="180" spans="1:28" ht="12" customHeight="1">
      <c r="A180" s="6"/>
      <c r="B180" s="7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10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</row>
    <row r="181" spans="1:28" ht="12" customHeight="1">
      <c r="A181" s="6"/>
      <c r="B181" s="7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10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</row>
    <row r="182" spans="1:28" ht="12" customHeight="1">
      <c r="A182" s="6"/>
      <c r="B182" s="7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10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</row>
    <row r="183" spans="1:28" ht="12" customHeight="1">
      <c r="A183" s="6"/>
      <c r="B183" s="7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10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</row>
    <row r="184" spans="1:28" ht="12" customHeight="1">
      <c r="A184" s="6"/>
      <c r="B184" s="7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10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</row>
    <row r="185" spans="1:28" ht="12" customHeight="1">
      <c r="A185" s="6"/>
      <c r="B185" s="7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10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</row>
    <row r="186" spans="1:28" ht="12" customHeight="1">
      <c r="A186" s="6"/>
      <c r="B186" s="7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10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</row>
    <row r="187" spans="1:28" ht="12" customHeight="1">
      <c r="A187" s="6"/>
      <c r="B187" s="7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10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</row>
    <row r="188" spans="1:28" ht="12" customHeight="1">
      <c r="A188" s="6"/>
      <c r="B188" s="7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10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</row>
    <row r="189" spans="1:28" ht="12" customHeight="1">
      <c r="A189" s="6"/>
      <c r="B189" s="7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10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</row>
    <row r="190" spans="1:28" ht="12" customHeight="1">
      <c r="A190" s="6"/>
      <c r="B190" s="7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10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</row>
    <row r="191" spans="1:28" ht="12" customHeight="1">
      <c r="A191" s="6"/>
      <c r="B191" s="7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10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</row>
    <row r="192" spans="1:28" ht="12" customHeight="1">
      <c r="A192" s="6"/>
      <c r="B192" s="7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10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</row>
    <row r="193" spans="1:28" ht="12" customHeight="1">
      <c r="A193" s="6"/>
      <c r="B193" s="7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10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</row>
    <row r="194" spans="1:28" ht="12" customHeight="1">
      <c r="A194" s="6"/>
      <c r="B194" s="7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10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</row>
    <row r="195" spans="1:28" ht="12" customHeight="1">
      <c r="A195" s="6"/>
      <c r="B195" s="7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10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</row>
    <row r="196" spans="1:28" ht="12" customHeight="1">
      <c r="A196" s="6"/>
      <c r="B196" s="7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10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</row>
    <row r="197" spans="1:28" ht="12" customHeight="1">
      <c r="A197" s="6"/>
      <c r="B197" s="7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10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</row>
    <row r="198" spans="1:28" ht="12" customHeight="1">
      <c r="A198" s="6"/>
      <c r="B198" s="7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10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</row>
    <row r="199" spans="1:28" ht="12" customHeight="1">
      <c r="A199" s="6"/>
      <c r="B199" s="7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10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</row>
    <row r="200" spans="1:28" ht="12" customHeight="1">
      <c r="A200" s="6"/>
      <c r="B200" s="7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10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</row>
    <row r="201" spans="1:28" ht="12" customHeight="1">
      <c r="A201" s="6"/>
      <c r="B201" s="7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10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</row>
    <row r="202" spans="1:28" ht="12" customHeight="1">
      <c r="A202" s="6"/>
      <c r="B202" s="7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10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</row>
    <row r="203" spans="1:28" ht="12" customHeight="1">
      <c r="A203" s="6"/>
      <c r="B203" s="7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10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</row>
    <row r="204" spans="1:28" ht="12" customHeight="1">
      <c r="A204" s="6"/>
      <c r="B204" s="7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10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</row>
    <row r="205" spans="1:28" ht="12" customHeight="1">
      <c r="A205" s="6"/>
      <c r="B205" s="7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10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</row>
    <row r="206" spans="1:28" ht="12" customHeight="1">
      <c r="A206" s="6"/>
      <c r="B206" s="7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10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</row>
    <row r="207" spans="1:28" ht="12" customHeight="1">
      <c r="A207" s="6"/>
      <c r="B207" s="7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10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</row>
    <row r="208" spans="1:28" ht="12" customHeight="1">
      <c r="A208" s="6"/>
      <c r="B208" s="7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10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</row>
    <row r="209" spans="1:28" ht="12" customHeight="1">
      <c r="A209" s="6"/>
      <c r="B209" s="7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10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</row>
    <row r="210" spans="1:28" ht="12" customHeight="1">
      <c r="A210" s="6"/>
      <c r="B210" s="7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10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</row>
    <row r="211" spans="1:28" ht="12" customHeight="1">
      <c r="A211" s="6"/>
      <c r="B211" s="7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10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</row>
    <row r="212" spans="1:28" ht="12" customHeight="1">
      <c r="A212" s="6"/>
      <c r="B212" s="7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10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</row>
    <row r="213" spans="1:28" ht="12" customHeight="1">
      <c r="A213" s="6"/>
      <c r="B213" s="7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10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</row>
    <row r="214" spans="1:28" ht="12" customHeight="1">
      <c r="A214" s="6"/>
      <c r="B214" s="7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10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</row>
    <row r="215" spans="1:28" ht="12" customHeight="1">
      <c r="A215" s="6"/>
      <c r="B215" s="7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10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</row>
    <row r="216" spans="1:28" ht="12" customHeight="1">
      <c r="A216" s="6"/>
      <c r="B216" s="7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10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</row>
    <row r="217" spans="1:28" ht="12" customHeight="1">
      <c r="A217" s="6"/>
      <c r="B217" s="7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10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</row>
    <row r="218" spans="1:28" ht="12" customHeight="1">
      <c r="A218" s="6"/>
      <c r="B218" s="7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10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</row>
    <row r="219" spans="1:28" ht="12" customHeight="1">
      <c r="A219" s="6"/>
      <c r="B219" s="7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10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</row>
    <row r="220" spans="1:28" ht="12" customHeight="1">
      <c r="A220" s="6"/>
      <c r="B220" s="7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10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</row>
    <row r="221" spans="1:28" ht="12" customHeight="1">
      <c r="A221" s="6"/>
      <c r="B221" s="7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10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</row>
    <row r="222" spans="1:28" ht="12" customHeight="1">
      <c r="A222" s="6"/>
      <c r="B222" s="7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10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</row>
  </sheetData>
  <mergeCells count="10">
    <mergeCell ref="A17:A21"/>
    <mergeCell ref="R6:AA6"/>
    <mergeCell ref="N6:P6"/>
    <mergeCell ref="A7:A11"/>
    <mergeCell ref="C6:L6"/>
    <mergeCell ref="N4:P4"/>
    <mergeCell ref="B4:E4"/>
    <mergeCell ref="A1:AB1"/>
    <mergeCell ref="A2:AB2"/>
    <mergeCell ref="A12:A16"/>
  </mergeCells>
  <printOptions horizontalCentered="1" verticalCentered="1"/>
  <pageMargins left="0.78740157480314965" right="0.78740157480314965" top="0.78740157480314965" bottom="0.78740157480314965" header="0" footer="0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96"/>
  <sheetViews>
    <sheetView topLeftCell="A4" zoomScale="130" zoomScaleNormal="130" workbookViewId="0">
      <selection activeCell="C5" sqref="C5:K28"/>
    </sheetView>
  </sheetViews>
  <sheetFormatPr defaultColWidth="14.42578125" defaultRowHeight="15" customHeight="1"/>
  <cols>
    <col min="1" max="1" width="9" customWidth="1"/>
    <col min="2" max="2" width="5.85546875" customWidth="1"/>
    <col min="3" max="3" width="24.140625" customWidth="1"/>
    <col min="4" max="11" width="5.42578125" customWidth="1"/>
    <col min="12" max="12" width="9" customWidth="1"/>
  </cols>
  <sheetData>
    <row r="1" spans="1:12" ht="30" customHeight="1">
      <c r="A1" s="90" t="s">
        <v>12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</row>
    <row r="2" spans="1:12" ht="30" customHeight="1">
      <c r="A2" s="86" t="s">
        <v>54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</row>
    <row r="3" spans="1:12" ht="30" customHeight="1">
      <c r="A3" s="87" t="s">
        <v>18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</row>
    <row r="4" spans="1:12" ht="12" customHeight="1">
      <c r="A4" s="83"/>
      <c r="B4" s="84"/>
      <c r="C4" s="83"/>
      <c r="D4" s="83"/>
      <c r="E4" s="83"/>
      <c r="F4" s="83"/>
      <c r="G4" s="83"/>
      <c r="H4" s="83"/>
      <c r="I4" s="83"/>
      <c r="J4" s="83"/>
      <c r="K4" s="83"/>
      <c r="L4" s="83"/>
    </row>
    <row r="5" spans="1:12" ht="18" customHeight="1">
      <c r="A5" s="77" t="s">
        <v>19</v>
      </c>
      <c r="B5" s="77" t="s">
        <v>20</v>
      </c>
      <c r="C5" s="77" t="s">
        <v>21</v>
      </c>
      <c r="D5" s="77" t="s">
        <v>22</v>
      </c>
      <c r="E5" s="77" t="s">
        <v>0</v>
      </c>
      <c r="F5" s="77" t="s">
        <v>1</v>
      </c>
      <c r="G5" s="77" t="s">
        <v>2</v>
      </c>
      <c r="H5" s="77" t="s">
        <v>23</v>
      </c>
      <c r="I5" s="77" t="s">
        <v>4</v>
      </c>
      <c r="J5" s="77" t="s">
        <v>24</v>
      </c>
      <c r="K5" s="77" t="s">
        <v>25</v>
      </c>
      <c r="L5" s="78" t="s">
        <v>26</v>
      </c>
    </row>
    <row r="6" spans="1:12" ht="18" customHeight="1">
      <c r="A6" s="114" t="s">
        <v>27</v>
      </c>
      <c r="B6" s="79" t="s">
        <v>28</v>
      </c>
      <c r="C6" s="79" t="str">
        <f ca="1">INDIRECT(Auxiliar!W2)</f>
        <v>MAGNETO</v>
      </c>
      <c r="D6" s="79">
        <f t="shared" ref="D6:D8" ca="1" si="0">E6+F6+G6</f>
        <v>2</v>
      </c>
      <c r="E6" s="79">
        <f ca="1">INDIRECT(Auxiliar!X2)</f>
        <v>2</v>
      </c>
      <c r="F6" s="79">
        <f ca="1">INDIRECT(Auxiliar!Y2)</f>
        <v>0</v>
      </c>
      <c r="G6" s="79">
        <f ca="1">INDIRECT(Auxiliar!Z2)</f>
        <v>0</v>
      </c>
      <c r="H6" s="79">
        <f ca="1">INDIRECT(Auxiliar!AA2)</f>
        <v>7</v>
      </c>
      <c r="I6" s="79">
        <f ca="1">INDIRECT(Auxiliar!AB2)</f>
        <v>0</v>
      </c>
      <c r="J6" s="79">
        <f t="shared" ref="J6:J8" ca="1" si="1">H6-I6</f>
        <v>7</v>
      </c>
      <c r="K6" s="80">
        <f t="shared" ref="K6:K8" ca="1" si="2">(3*E6)+F6</f>
        <v>6</v>
      </c>
      <c r="L6" s="81">
        <f t="shared" ref="L6:L8" ca="1" si="3">IF(ISERR((K6/(D6*3))),0,((K6/(D6*3))))</f>
        <v>1</v>
      </c>
    </row>
    <row r="7" spans="1:12" ht="18" customHeight="1">
      <c r="A7" s="115"/>
      <c r="B7" s="79" t="s">
        <v>29</v>
      </c>
      <c r="C7" s="79" t="str">
        <f ca="1">INDIRECT(Auxiliar!W3)</f>
        <v>LARA GALÃO</v>
      </c>
      <c r="D7" s="79">
        <f t="shared" ca="1" si="0"/>
        <v>2</v>
      </c>
      <c r="E7" s="79">
        <f ca="1">INDIRECT(Auxiliar!X3)</f>
        <v>1</v>
      </c>
      <c r="F7" s="79">
        <f ca="1">INDIRECT(Auxiliar!Y3)</f>
        <v>0</v>
      </c>
      <c r="G7" s="79">
        <f ca="1">INDIRECT(Auxiliar!Z3)</f>
        <v>1</v>
      </c>
      <c r="H7" s="79">
        <f ca="1">INDIRECT(Auxiliar!AA3)</f>
        <v>2</v>
      </c>
      <c r="I7" s="79">
        <f ca="1">INDIRECT(Auxiliar!AB3)</f>
        <v>2</v>
      </c>
      <c r="J7" s="79">
        <f t="shared" ca="1" si="1"/>
        <v>0</v>
      </c>
      <c r="K7" s="80">
        <f t="shared" ca="1" si="2"/>
        <v>3</v>
      </c>
      <c r="L7" s="81">
        <f t="shared" ca="1" si="3"/>
        <v>0.5</v>
      </c>
    </row>
    <row r="8" spans="1:12" ht="18" customHeight="1">
      <c r="A8" s="115"/>
      <c r="B8" s="79" t="s">
        <v>30</v>
      </c>
      <c r="C8" s="79" t="str">
        <f ca="1">INDIRECT(Auxiliar!W4)</f>
        <v>BLACK POWER</v>
      </c>
      <c r="D8" s="79">
        <f t="shared" ca="1" si="0"/>
        <v>2</v>
      </c>
      <c r="E8" s="79">
        <f ca="1">INDIRECT(Auxiliar!X4)</f>
        <v>0</v>
      </c>
      <c r="F8" s="79">
        <f ca="1">INDIRECT(Auxiliar!Y4)</f>
        <v>0</v>
      </c>
      <c r="G8" s="79">
        <f ca="1">INDIRECT(Auxiliar!Z4)</f>
        <v>2</v>
      </c>
      <c r="H8" s="79">
        <f ca="1">INDIRECT(Auxiliar!AA4)</f>
        <v>0</v>
      </c>
      <c r="I8" s="79">
        <f ca="1">INDIRECT(Auxiliar!AB4)</f>
        <v>7</v>
      </c>
      <c r="J8" s="79">
        <f t="shared" ca="1" si="1"/>
        <v>-7</v>
      </c>
      <c r="K8" s="80">
        <f t="shared" ca="1" si="2"/>
        <v>0</v>
      </c>
      <c r="L8" s="81">
        <f t="shared" ca="1" si="3"/>
        <v>0</v>
      </c>
    </row>
    <row r="9" spans="1:12" s="85" customFormat="1" ht="12" customHeight="1">
      <c r="A9" s="83"/>
      <c r="B9" s="84"/>
      <c r="C9" s="83"/>
      <c r="D9" s="83"/>
      <c r="E9" s="83"/>
      <c r="F9" s="83"/>
      <c r="G9" s="83"/>
      <c r="H9" s="83"/>
      <c r="I9" s="83"/>
      <c r="J9" s="83"/>
      <c r="K9" s="83"/>
      <c r="L9" s="83"/>
    </row>
    <row r="10" spans="1:12" ht="18" customHeight="1">
      <c r="A10" s="77" t="s">
        <v>19</v>
      </c>
      <c r="B10" s="77" t="s">
        <v>20</v>
      </c>
      <c r="C10" s="77" t="s">
        <v>21</v>
      </c>
      <c r="D10" s="77" t="s">
        <v>22</v>
      </c>
      <c r="E10" s="77" t="s">
        <v>0</v>
      </c>
      <c r="F10" s="77" t="s">
        <v>1</v>
      </c>
      <c r="G10" s="77" t="s">
        <v>2</v>
      </c>
      <c r="H10" s="77" t="s">
        <v>23</v>
      </c>
      <c r="I10" s="77" t="s">
        <v>4</v>
      </c>
      <c r="J10" s="77" t="s">
        <v>24</v>
      </c>
      <c r="K10" s="77" t="s">
        <v>25</v>
      </c>
      <c r="L10" s="78" t="s">
        <v>26</v>
      </c>
    </row>
    <row r="11" spans="1:12" ht="18" customHeight="1">
      <c r="A11" s="116" t="s">
        <v>31</v>
      </c>
      <c r="B11" s="79" t="s">
        <v>28</v>
      </c>
      <c r="C11" s="79" t="str">
        <f ca="1">INDIRECT(Auxiliar!W7)</f>
        <v>AZTECA</v>
      </c>
      <c r="D11" s="79">
        <f t="shared" ref="D11:D13" ca="1" si="4">E11+F11+G11</f>
        <v>2</v>
      </c>
      <c r="E11" s="79">
        <f ca="1">INDIRECT(Auxiliar!X7)</f>
        <v>1</v>
      </c>
      <c r="F11" s="79">
        <f ca="1">INDIRECT(Auxiliar!Y7)</f>
        <v>1</v>
      </c>
      <c r="G11" s="79">
        <f ca="1">INDIRECT(Auxiliar!Z7)</f>
        <v>0</v>
      </c>
      <c r="H11" s="79">
        <f ca="1">INDIRECT(Auxiliar!AA7)</f>
        <v>2</v>
      </c>
      <c r="I11" s="79">
        <f ca="1">INDIRECT(Auxiliar!AB7)</f>
        <v>1</v>
      </c>
      <c r="J11" s="79">
        <f t="shared" ref="J11:J13" ca="1" si="5">H11-I11</f>
        <v>1</v>
      </c>
      <c r="K11" s="80">
        <f t="shared" ref="K11:K13" ca="1" si="6">(3*E11)+F11</f>
        <v>4</v>
      </c>
      <c r="L11" s="81">
        <f t="shared" ref="L11:L13" ca="1" si="7">IF(ISERR((K11/(D11*3))),0,((K11/(D11*3))))</f>
        <v>0.66666666666666663</v>
      </c>
    </row>
    <row r="12" spans="1:12" ht="18" customHeight="1">
      <c r="A12" s="117"/>
      <c r="B12" s="79" t="s">
        <v>29</v>
      </c>
      <c r="C12" s="79" t="str">
        <f ca="1">INDIRECT(Auxiliar!W8)</f>
        <v>MANCHESTER</v>
      </c>
      <c r="D12" s="79">
        <f t="shared" ca="1" si="4"/>
        <v>2</v>
      </c>
      <c r="E12" s="79">
        <f ca="1">INDIRECT(Auxiliar!X8)</f>
        <v>0</v>
      </c>
      <c r="F12" s="79">
        <f ca="1">INDIRECT(Auxiliar!Y8)</f>
        <v>2</v>
      </c>
      <c r="G12" s="79">
        <f ca="1">INDIRECT(Auxiliar!Z8)</f>
        <v>0</v>
      </c>
      <c r="H12" s="79">
        <f ca="1">INDIRECT(Auxiliar!AA8)</f>
        <v>1</v>
      </c>
      <c r="I12" s="79">
        <f ca="1">INDIRECT(Auxiliar!AB8)</f>
        <v>1</v>
      </c>
      <c r="J12" s="79">
        <f t="shared" ca="1" si="5"/>
        <v>0</v>
      </c>
      <c r="K12" s="80">
        <f t="shared" ca="1" si="6"/>
        <v>2</v>
      </c>
      <c r="L12" s="81">
        <f t="shared" ca="1" si="7"/>
        <v>0.33333333333333331</v>
      </c>
    </row>
    <row r="13" spans="1:12" ht="18" customHeight="1">
      <c r="A13" s="117"/>
      <c r="B13" s="79" t="s">
        <v>30</v>
      </c>
      <c r="C13" s="79" t="str">
        <f ca="1">INDIRECT(Auxiliar!W9)</f>
        <v>GALO DOIDO</v>
      </c>
      <c r="D13" s="79">
        <f t="shared" ca="1" si="4"/>
        <v>2</v>
      </c>
      <c r="E13" s="79">
        <f ca="1">INDIRECT(Auxiliar!X9)</f>
        <v>0</v>
      </c>
      <c r="F13" s="79">
        <f ca="1">INDIRECT(Auxiliar!Y9)</f>
        <v>1</v>
      </c>
      <c r="G13" s="79">
        <f ca="1">INDIRECT(Auxiliar!Z9)</f>
        <v>1</v>
      </c>
      <c r="H13" s="79">
        <f ca="1">INDIRECT(Auxiliar!AA9)</f>
        <v>0</v>
      </c>
      <c r="I13" s="79">
        <f ca="1">INDIRECT(Auxiliar!AB9)</f>
        <v>1</v>
      </c>
      <c r="J13" s="79">
        <f t="shared" ca="1" si="5"/>
        <v>-1</v>
      </c>
      <c r="K13" s="80">
        <f t="shared" ca="1" si="6"/>
        <v>1</v>
      </c>
      <c r="L13" s="81">
        <f t="shared" ca="1" si="7"/>
        <v>0.16666666666666666</v>
      </c>
    </row>
    <row r="14" spans="1:12" s="85" customFormat="1" ht="12" customHeight="1">
      <c r="A14" s="83"/>
      <c r="B14" s="84"/>
      <c r="C14" s="83"/>
      <c r="D14" s="83"/>
      <c r="E14" s="83"/>
      <c r="F14" s="83"/>
      <c r="G14" s="83"/>
      <c r="H14" s="83"/>
      <c r="I14" s="83"/>
      <c r="J14" s="83"/>
      <c r="K14" s="83"/>
      <c r="L14" s="83"/>
    </row>
    <row r="15" spans="1:12" ht="18" customHeight="1">
      <c r="A15" s="77" t="s">
        <v>19</v>
      </c>
      <c r="B15" s="77" t="s">
        <v>20</v>
      </c>
      <c r="C15" s="77" t="s">
        <v>21</v>
      </c>
      <c r="D15" s="77" t="s">
        <v>22</v>
      </c>
      <c r="E15" s="77" t="s">
        <v>0</v>
      </c>
      <c r="F15" s="77" t="s">
        <v>1</v>
      </c>
      <c r="G15" s="77" t="s">
        <v>2</v>
      </c>
      <c r="H15" s="77" t="s">
        <v>23</v>
      </c>
      <c r="I15" s="77" t="s">
        <v>4</v>
      </c>
      <c r="J15" s="77" t="s">
        <v>24</v>
      </c>
      <c r="K15" s="77" t="s">
        <v>25</v>
      </c>
      <c r="L15" s="78" t="s">
        <v>26</v>
      </c>
    </row>
    <row r="16" spans="1:12" ht="18" customHeight="1">
      <c r="A16" s="118" t="s">
        <v>32</v>
      </c>
      <c r="B16" s="79" t="s">
        <v>28</v>
      </c>
      <c r="C16" s="79" t="str">
        <f ca="1">INDIRECT(Auxiliar!W12)</f>
        <v>AMIGOS</v>
      </c>
      <c r="D16" s="79">
        <f t="shared" ref="D16:D18" ca="1" si="8">E16+F16+G16</f>
        <v>2</v>
      </c>
      <c r="E16" s="79">
        <f ca="1">INDIRECT(Auxiliar!X12)</f>
        <v>1</v>
      </c>
      <c r="F16" s="79">
        <f ca="1">INDIRECT(Auxiliar!Y12)</f>
        <v>0</v>
      </c>
      <c r="G16" s="79">
        <f ca="1">INDIRECT(Auxiliar!Z12)</f>
        <v>1</v>
      </c>
      <c r="H16" s="79">
        <f ca="1">INDIRECT(Auxiliar!AA12)</f>
        <v>2</v>
      </c>
      <c r="I16" s="79">
        <f ca="1">INDIRECT(Auxiliar!AB12)</f>
        <v>1</v>
      </c>
      <c r="J16" s="79">
        <f t="shared" ref="J16:J18" ca="1" si="9">H16-I16</f>
        <v>1</v>
      </c>
      <c r="K16" s="80">
        <f t="shared" ref="K16:K18" ca="1" si="10">(3*E16)+F16</f>
        <v>3</v>
      </c>
      <c r="L16" s="81">
        <f t="shared" ref="L16:L18" ca="1" si="11">IF(ISERR((K16/(D16*3))),0,((K16/(D16*3))))</f>
        <v>0.5</v>
      </c>
    </row>
    <row r="17" spans="1:12" ht="18" customHeight="1">
      <c r="A17" s="119"/>
      <c r="B17" s="79" t="s">
        <v>29</v>
      </c>
      <c r="C17" s="79" t="str">
        <f ca="1">INDIRECT(Auxiliar!W13)</f>
        <v>GERAÇÃO ELEITA</v>
      </c>
      <c r="D17" s="79">
        <f t="shared" ca="1" si="8"/>
        <v>2</v>
      </c>
      <c r="E17" s="79">
        <f ca="1">INDIRECT(Auxiliar!X13)</f>
        <v>1</v>
      </c>
      <c r="F17" s="79">
        <f ca="1">INDIRECT(Auxiliar!Y13)</f>
        <v>0</v>
      </c>
      <c r="G17" s="79">
        <f ca="1">INDIRECT(Auxiliar!Z13)</f>
        <v>1</v>
      </c>
      <c r="H17" s="79">
        <f ca="1">INDIRECT(Auxiliar!AA13)</f>
        <v>2</v>
      </c>
      <c r="I17" s="79">
        <f ca="1">INDIRECT(Auxiliar!AB13)</f>
        <v>2</v>
      </c>
      <c r="J17" s="79">
        <f t="shared" ca="1" si="9"/>
        <v>0</v>
      </c>
      <c r="K17" s="80">
        <f t="shared" ca="1" si="10"/>
        <v>3</v>
      </c>
      <c r="L17" s="81">
        <f t="shared" ca="1" si="11"/>
        <v>0.5</v>
      </c>
    </row>
    <row r="18" spans="1:12" ht="18" customHeight="1">
      <c r="A18" s="119"/>
      <c r="B18" s="79" t="s">
        <v>30</v>
      </c>
      <c r="C18" s="79" t="str">
        <f ca="1">INDIRECT(Auxiliar!W14)</f>
        <v>BOTA JUNIOR</v>
      </c>
      <c r="D18" s="79">
        <f t="shared" ca="1" si="8"/>
        <v>2</v>
      </c>
      <c r="E18" s="79">
        <f ca="1">INDIRECT(Auxiliar!X14)</f>
        <v>1</v>
      </c>
      <c r="F18" s="79">
        <f ca="1">INDIRECT(Auxiliar!Y14)</f>
        <v>0</v>
      </c>
      <c r="G18" s="79">
        <f ca="1">INDIRECT(Auxiliar!Z14)</f>
        <v>1</v>
      </c>
      <c r="H18" s="79">
        <f ca="1">INDIRECT(Auxiliar!AA14)</f>
        <v>1</v>
      </c>
      <c r="I18" s="79">
        <f ca="1">INDIRECT(Auxiliar!AB14)</f>
        <v>2</v>
      </c>
      <c r="J18" s="79">
        <f t="shared" ca="1" si="9"/>
        <v>-1</v>
      </c>
      <c r="K18" s="80">
        <f t="shared" ca="1" si="10"/>
        <v>3</v>
      </c>
      <c r="L18" s="81">
        <f t="shared" ca="1" si="11"/>
        <v>0.5</v>
      </c>
    </row>
    <row r="19" spans="1:12" s="85" customFormat="1" ht="12" customHeight="1">
      <c r="A19" s="83"/>
      <c r="B19" s="84"/>
      <c r="C19" s="83"/>
      <c r="D19" s="83"/>
      <c r="E19" s="83"/>
      <c r="F19" s="83"/>
      <c r="G19" s="83"/>
      <c r="H19" s="83"/>
      <c r="I19" s="83"/>
      <c r="J19" s="83"/>
      <c r="K19" s="83"/>
      <c r="L19" s="83"/>
    </row>
    <row r="20" spans="1:12" ht="18" customHeight="1">
      <c r="A20" s="77" t="s">
        <v>19</v>
      </c>
      <c r="B20" s="77" t="s">
        <v>20</v>
      </c>
      <c r="C20" s="77" t="s">
        <v>21</v>
      </c>
      <c r="D20" s="77" t="s">
        <v>22</v>
      </c>
      <c r="E20" s="77" t="s">
        <v>0</v>
      </c>
      <c r="F20" s="77" t="s">
        <v>1</v>
      </c>
      <c r="G20" s="77" t="s">
        <v>2</v>
      </c>
      <c r="H20" s="77" t="s">
        <v>23</v>
      </c>
      <c r="I20" s="77" t="s">
        <v>4</v>
      </c>
      <c r="J20" s="77" t="s">
        <v>24</v>
      </c>
      <c r="K20" s="77" t="s">
        <v>25</v>
      </c>
      <c r="L20" s="78" t="s">
        <v>26</v>
      </c>
    </row>
    <row r="21" spans="1:12" ht="18" customHeight="1">
      <c r="A21" s="120" t="s">
        <v>2</v>
      </c>
      <c r="B21" s="79" t="s">
        <v>28</v>
      </c>
      <c r="C21" s="79" t="str">
        <f ca="1">INDIRECT(Auxiliar!W17)</f>
        <v>IZALCI</v>
      </c>
      <c r="D21" s="79">
        <f t="shared" ref="D21:D23" ca="1" si="12">E21+F21+G21</f>
        <v>2</v>
      </c>
      <c r="E21" s="79">
        <f ca="1">INDIRECT(Auxiliar!X17)</f>
        <v>2</v>
      </c>
      <c r="F21" s="79">
        <f ca="1">INDIRECT(Auxiliar!Y17)</f>
        <v>0</v>
      </c>
      <c r="G21" s="79">
        <f ca="1">INDIRECT(Auxiliar!Z17)</f>
        <v>0</v>
      </c>
      <c r="H21" s="79">
        <f ca="1">INDIRECT(Auxiliar!AA17)</f>
        <v>4</v>
      </c>
      <c r="I21" s="79">
        <f ca="1">INDIRECT(Auxiliar!AB17)</f>
        <v>0</v>
      </c>
      <c r="J21" s="79">
        <f t="shared" ref="J21:J23" ca="1" si="13">H21-I21</f>
        <v>4</v>
      </c>
      <c r="K21" s="80">
        <f t="shared" ref="K21:K23" ca="1" si="14">(3*E21)+F21</f>
        <v>6</v>
      </c>
      <c r="L21" s="81">
        <f t="shared" ref="L21:L23" ca="1" si="15">IF(ISERR((K21/(D21*3))),0,((K21/(D21*3))))</f>
        <v>1</v>
      </c>
    </row>
    <row r="22" spans="1:12" ht="18" customHeight="1">
      <c r="A22" s="121"/>
      <c r="B22" s="79" t="s">
        <v>29</v>
      </c>
      <c r="C22" s="79" t="str">
        <f ca="1">INDIRECT(Auxiliar!W18)</f>
        <v>ELDORADO</v>
      </c>
      <c r="D22" s="79">
        <f t="shared" ca="1" si="12"/>
        <v>2</v>
      </c>
      <c r="E22" s="79">
        <f ca="1">INDIRECT(Auxiliar!X18)</f>
        <v>0</v>
      </c>
      <c r="F22" s="79">
        <f ca="1">INDIRECT(Auxiliar!Y18)</f>
        <v>1</v>
      </c>
      <c r="G22" s="79">
        <f ca="1">INDIRECT(Auxiliar!Z18)</f>
        <v>1</v>
      </c>
      <c r="H22" s="79">
        <f ca="1">INDIRECT(Auxiliar!AA18)</f>
        <v>1</v>
      </c>
      <c r="I22" s="79">
        <f ca="1">INDIRECT(Auxiliar!AB18)</f>
        <v>3</v>
      </c>
      <c r="J22" s="79">
        <f t="shared" ca="1" si="13"/>
        <v>-2</v>
      </c>
      <c r="K22" s="80">
        <f t="shared" ca="1" si="14"/>
        <v>1</v>
      </c>
      <c r="L22" s="81">
        <f t="shared" ca="1" si="15"/>
        <v>0.16666666666666666</v>
      </c>
    </row>
    <row r="23" spans="1:12" ht="18" customHeight="1">
      <c r="A23" s="121"/>
      <c r="B23" s="79" t="s">
        <v>30</v>
      </c>
      <c r="C23" s="79" t="str">
        <f ca="1">INDIRECT(Auxiliar!W19)</f>
        <v>ARMAÇÃO</v>
      </c>
      <c r="D23" s="79">
        <f t="shared" ca="1" si="12"/>
        <v>2</v>
      </c>
      <c r="E23" s="79">
        <f ca="1">INDIRECT(Auxiliar!X19)</f>
        <v>0</v>
      </c>
      <c r="F23" s="79">
        <f ca="1">INDIRECT(Auxiliar!Y19)</f>
        <v>1</v>
      </c>
      <c r="G23" s="79">
        <f ca="1">INDIRECT(Auxiliar!Z19)</f>
        <v>1</v>
      </c>
      <c r="H23" s="79">
        <f ca="1">INDIRECT(Auxiliar!AA19)</f>
        <v>1</v>
      </c>
      <c r="I23" s="79">
        <f ca="1">INDIRECT(Auxiliar!AB19)</f>
        <v>3</v>
      </c>
      <c r="J23" s="79">
        <f t="shared" ca="1" si="13"/>
        <v>-2</v>
      </c>
      <c r="K23" s="80">
        <f t="shared" ca="1" si="14"/>
        <v>1</v>
      </c>
      <c r="L23" s="81">
        <f t="shared" ca="1" si="15"/>
        <v>0.16666666666666666</v>
      </c>
    </row>
    <row r="24" spans="1:12" s="85" customFormat="1" ht="12" customHeight="1">
      <c r="A24" s="83"/>
      <c r="B24" s="84"/>
      <c r="C24" s="83"/>
      <c r="D24" s="83"/>
      <c r="E24" s="83"/>
      <c r="F24" s="83"/>
      <c r="G24" s="83"/>
      <c r="H24" s="83"/>
      <c r="I24" s="83"/>
      <c r="J24" s="83"/>
      <c r="K24" s="83"/>
      <c r="L24" s="83"/>
    </row>
    <row r="25" spans="1:12" ht="18" customHeight="1">
      <c r="A25" s="77" t="s">
        <v>19</v>
      </c>
      <c r="B25" s="77" t="s">
        <v>20</v>
      </c>
      <c r="C25" s="77" t="s">
        <v>21</v>
      </c>
      <c r="D25" s="77" t="s">
        <v>22</v>
      </c>
      <c r="E25" s="77" t="s">
        <v>0</v>
      </c>
      <c r="F25" s="77" t="s">
        <v>1</v>
      </c>
      <c r="G25" s="77" t="s">
        <v>2</v>
      </c>
      <c r="H25" s="77" t="s">
        <v>23</v>
      </c>
      <c r="I25" s="77" t="s">
        <v>4</v>
      </c>
      <c r="J25" s="77" t="s">
        <v>24</v>
      </c>
      <c r="K25" s="77" t="s">
        <v>25</v>
      </c>
      <c r="L25" s="78" t="s">
        <v>26</v>
      </c>
    </row>
    <row r="26" spans="1:12" ht="18" customHeight="1">
      <c r="A26" s="112" t="s">
        <v>1</v>
      </c>
      <c r="B26" s="79" t="s">
        <v>28</v>
      </c>
      <c r="C26" s="79" t="str">
        <f ca="1">INDIRECT(Auxiliar!W22)</f>
        <v>FANTASMA</v>
      </c>
      <c r="D26" s="79">
        <f t="shared" ref="D26:D28" ca="1" si="16">E26+F26+G26</f>
        <v>2</v>
      </c>
      <c r="E26" s="79">
        <f ca="1">INDIRECT(Auxiliar!X22)</f>
        <v>1</v>
      </c>
      <c r="F26" s="79">
        <f ca="1">INDIRECT(Auxiliar!Y22)</f>
        <v>1</v>
      </c>
      <c r="G26" s="79">
        <f ca="1">INDIRECT(Auxiliar!Z22)</f>
        <v>0</v>
      </c>
      <c r="H26" s="79">
        <f ca="1">INDIRECT(Auxiliar!AA22)</f>
        <v>4</v>
      </c>
      <c r="I26" s="79">
        <f ca="1">INDIRECT(Auxiliar!AB22)</f>
        <v>2</v>
      </c>
      <c r="J26" s="79">
        <f t="shared" ref="J26:J28" ca="1" si="17">H26-I26</f>
        <v>2</v>
      </c>
      <c r="K26" s="80">
        <f t="shared" ref="K26:K28" ca="1" si="18">(3*E26)+F26</f>
        <v>4</v>
      </c>
      <c r="L26" s="81">
        <f t="shared" ref="L26:L28" ca="1" si="19">IF(ISERR((K26/(D26*3))),0,((K26/(D26*3))))</f>
        <v>0.66666666666666663</v>
      </c>
    </row>
    <row r="27" spans="1:12" ht="18" customHeight="1">
      <c r="A27" s="113"/>
      <c r="B27" s="79" t="s">
        <v>29</v>
      </c>
      <c r="C27" s="79" t="str">
        <f ca="1">INDIRECT(Auxiliar!W23)</f>
        <v>DÍNAMO</v>
      </c>
      <c r="D27" s="79">
        <f t="shared" ca="1" si="16"/>
        <v>2</v>
      </c>
      <c r="E27" s="79">
        <f ca="1">INDIRECT(Auxiliar!X23)</f>
        <v>1</v>
      </c>
      <c r="F27" s="79">
        <f ca="1">INDIRECT(Auxiliar!Y23)</f>
        <v>1</v>
      </c>
      <c r="G27" s="79">
        <f ca="1">INDIRECT(Auxiliar!Z23)</f>
        <v>0</v>
      </c>
      <c r="H27" s="79">
        <f ca="1">INDIRECT(Auxiliar!AA23)</f>
        <v>3</v>
      </c>
      <c r="I27" s="79">
        <f ca="1">INDIRECT(Auxiliar!AB23)</f>
        <v>2</v>
      </c>
      <c r="J27" s="79">
        <f t="shared" ca="1" si="17"/>
        <v>1</v>
      </c>
      <c r="K27" s="80">
        <f t="shared" ca="1" si="18"/>
        <v>4</v>
      </c>
      <c r="L27" s="81">
        <f t="shared" ca="1" si="19"/>
        <v>0.66666666666666663</v>
      </c>
    </row>
    <row r="28" spans="1:12" ht="18" customHeight="1">
      <c r="A28" s="113"/>
      <c r="B28" s="79" t="s">
        <v>30</v>
      </c>
      <c r="C28" s="79" t="str">
        <f ca="1">INDIRECT(Auxiliar!W24)</f>
        <v>WILLIAM SPORT</v>
      </c>
      <c r="D28" s="79">
        <f t="shared" ca="1" si="16"/>
        <v>2</v>
      </c>
      <c r="E28" s="79">
        <f ca="1">INDIRECT(Auxiliar!X24)</f>
        <v>0</v>
      </c>
      <c r="F28" s="79">
        <f ca="1">INDIRECT(Auxiliar!Y24)</f>
        <v>0</v>
      </c>
      <c r="G28" s="79">
        <f ca="1">INDIRECT(Auxiliar!Z24)</f>
        <v>2</v>
      </c>
      <c r="H28" s="79">
        <f ca="1">INDIRECT(Auxiliar!AA24)</f>
        <v>2</v>
      </c>
      <c r="I28" s="79">
        <f ca="1">INDIRECT(Auxiliar!AB24)</f>
        <v>5</v>
      </c>
      <c r="J28" s="79">
        <f t="shared" ca="1" si="17"/>
        <v>-3</v>
      </c>
      <c r="K28" s="80">
        <f t="shared" ca="1" si="18"/>
        <v>0</v>
      </c>
      <c r="L28" s="81">
        <f t="shared" ca="1" si="19"/>
        <v>0</v>
      </c>
    </row>
    <row r="29" spans="1:12" ht="12" customHeight="1">
      <c r="A29" s="6"/>
      <c r="B29" s="20"/>
      <c r="C29" s="6"/>
      <c r="D29" s="6"/>
      <c r="E29" s="6"/>
      <c r="F29" s="6"/>
      <c r="G29" s="6"/>
      <c r="H29" s="6"/>
      <c r="I29" s="6"/>
      <c r="J29" s="6"/>
      <c r="K29" s="6"/>
      <c r="L29" s="6"/>
    </row>
    <row r="30" spans="1:12" ht="12" customHeight="1">
      <c r="A30" s="6"/>
      <c r="B30" s="20"/>
      <c r="C30" s="6"/>
      <c r="D30" s="6"/>
      <c r="E30" s="6"/>
      <c r="F30" s="6"/>
      <c r="G30" s="6"/>
      <c r="H30" s="6"/>
      <c r="I30" s="6"/>
      <c r="J30" s="6"/>
      <c r="K30" s="6"/>
      <c r="L30" s="6"/>
    </row>
    <row r="31" spans="1:12" ht="12" customHeight="1">
      <c r="A31" s="6"/>
      <c r="B31" s="20"/>
      <c r="C31" s="6"/>
      <c r="D31" s="6"/>
      <c r="E31" s="6"/>
      <c r="F31" s="6"/>
      <c r="G31" s="6"/>
      <c r="H31" s="6"/>
      <c r="I31" s="6"/>
      <c r="J31" s="6"/>
      <c r="K31" s="6"/>
      <c r="L31" s="6"/>
    </row>
    <row r="32" spans="1:12" ht="12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</row>
    <row r="33" spans="1:12" ht="12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</row>
    <row r="34" spans="1:12" ht="12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</row>
    <row r="35" spans="1:12" ht="12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</row>
    <row r="36" spans="1:12" ht="12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</row>
    <row r="37" spans="1:12" ht="12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</row>
    <row r="38" spans="1:12" ht="12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</row>
    <row r="39" spans="1:12" ht="12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</row>
    <row r="40" spans="1:12" ht="12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</row>
    <row r="41" spans="1:12" ht="12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</row>
    <row r="42" spans="1:12" ht="12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</row>
    <row r="43" spans="1:12" ht="12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</row>
    <row r="44" spans="1:12" ht="12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</row>
    <row r="45" spans="1:12" ht="12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</row>
    <row r="46" spans="1:12" ht="12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</row>
    <row r="47" spans="1:12" ht="12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</row>
    <row r="48" spans="1:12" ht="12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</row>
    <row r="49" spans="1:12" ht="12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</row>
    <row r="50" spans="1:12" ht="12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</row>
    <row r="51" spans="1:12" ht="12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</row>
    <row r="52" spans="1:12" ht="12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</row>
    <row r="53" spans="1:12" ht="12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</row>
    <row r="54" spans="1:12" ht="12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</row>
    <row r="55" spans="1:12" ht="12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</row>
    <row r="56" spans="1:12" ht="12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</row>
    <row r="57" spans="1:12" ht="12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</row>
    <row r="58" spans="1:12" ht="12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</row>
    <row r="59" spans="1:12" ht="12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</row>
    <row r="60" spans="1:12" ht="12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</row>
    <row r="61" spans="1:12" ht="12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</row>
    <row r="62" spans="1:12" ht="12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</row>
    <row r="63" spans="1:12" ht="12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</row>
    <row r="64" spans="1:12" ht="12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</row>
    <row r="65" spans="1:12" ht="12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</row>
    <row r="66" spans="1:12" ht="12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</row>
    <row r="67" spans="1:12" ht="12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</row>
    <row r="68" spans="1:12" ht="12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</row>
    <row r="69" spans="1:12" ht="12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</row>
    <row r="70" spans="1:12" ht="12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</row>
    <row r="71" spans="1:12" ht="12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</row>
    <row r="72" spans="1:12" ht="12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</row>
    <row r="73" spans="1:12" ht="12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</row>
    <row r="74" spans="1:12" ht="12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</row>
    <row r="75" spans="1:12" ht="12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</row>
    <row r="76" spans="1:12" ht="12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</row>
    <row r="77" spans="1:12" ht="12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</row>
    <row r="78" spans="1:12" ht="12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</row>
    <row r="79" spans="1:12" ht="12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</row>
    <row r="80" spans="1:12" ht="12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</row>
    <row r="81" spans="1:12" ht="12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</row>
    <row r="82" spans="1:12" ht="12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</row>
    <row r="83" spans="1:12" ht="12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</row>
    <row r="84" spans="1:12" ht="12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</row>
    <row r="85" spans="1:12" ht="12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</row>
    <row r="86" spans="1:12" ht="12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</row>
    <row r="87" spans="1:12" ht="12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</row>
    <row r="88" spans="1:12" ht="12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</row>
    <row r="89" spans="1:12" ht="12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</row>
    <row r="90" spans="1:12" ht="12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</row>
    <row r="91" spans="1:12" ht="12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</row>
    <row r="92" spans="1:12" ht="12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</row>
    <row r="93" spans="1:12" ht="12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</row>
    <row r="94" spans="1:12" ht="12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</row>
    <row r="95" spans="1:12" ht="12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</row>
    <row r="96" spans="1:12" ht="12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</row>
  </sheetData>
  <sortState ref="C26:C27">
    <sortCondition descending="1" ref="C26"/>
  </sortState>
  <mergeCells count="5">
    <mergeCell ref="A26:A28"/>
    <mergeCell ref="A6:A8"/>
    <mergeCell ref="A11:A13"/>
    <mergeCell ref="A16:A18"/>
    <mergeCell ref="A21:A23"/>
  </mergeCells>
  <printOptions horizontalCentered="1" verticalCentered="1"/>
  <pageMargins left="0.59055118110236227" right="0.59055118110236227" top="0.78740157480314965" bottom="0.78740157480314965" header="0" footer="0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C219"/>
  <sheetViews>
    <sheetView tabSelected="1" topLeftCell="B1" zoomScale="90" zoomScaleNormal="90" workbookViewId="0">
      <selection activeCell="R18" sqref="R18"/>
    </sheetView>
  </sheetViews>
  <sheetFormatPr defaultColWidth="14.42578125" defaultRowHeight="15" customHeight="1"/>
  <cols>
    <col min="1" max="1" width="8.42578125" customWidth="1"/>
    <col min="2" max="2" width="4.7109375" customWidth="1"/>
    <col min="3" max="12" width="3.7109375" customWidth="1"/>
    <col min="13" max="13" width="21.7109375" customWidth="1"/>
    <col min="14" max="16" width="3.7109375" customWidth="1"/>
    <col min="17" max="17" width="21.7109375" customWidth="1"/>
    <col min="18" max="27" width="3.7109375" customWidth="1"/>
    <col min="28" max="28" width="22.5703125" customWidth="1"/>
    <col min="29" max="29" width="9.140625" customWidth="1"/>
  </cols>
  <sheetData>
    <row r="1" spans="1:29" ht="39" customHeight="1">
      <c r="A1" s="126" t="s">
        <v>12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6"/>
    </row>
    <row r="2" spans="1:29" ht="33.75" customHeight="1">
      <c r="A2" s="128" t="s">
        <v>55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6"/>
    </row>
    <row r="3" spans="1:29" ht="12" customHeight="1">
      <c r="A3" s="6"/>
      <c r="B3" s="7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 spans="1:29" ht="19.5" customHeight="1">
      <c r="A4" s="28" t="s">
        <v>13</v>
      </c>
      <c r="B4" s="130" t="s">
        <v>53</v>
      </c>
      <c r="C4" s="94"/>
      <c r="D4" s="94"/>
      <c r="E4" s="94"/>
      <c r="F4" s="9"/>
      <c r="G4" s="9"/>
      <c r="H4" s="9"/>
      <c r="I4" s="9"/>
      <c r="J4" s="9"/>
      <c r="K4" s="9"/>
      <c r="L4" s="9"/>
      <c r="M4" s="10"/>
      <c r="N4" s="93"/>
      <c r="O4" s="94"/>
      <c r="P4" s="94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6"/>
    </row>
    <row r="5" spans="1:29" ht="19.5" customHeight="1">
      <c r="A5" s="2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6"/>
    </row>
    <row r="6" spans="1:29" ht="20.100000000000001" customHeight="1">
      <c r="A6" s="11" t="s">
        <v>14</v>
      </c>
      <c r="B6" s="11" t="s">
        <v>6</v>
      </c>
      <c r="C6" s="111" t="s">
        <v>15</v>
      </c>
      <c r="D6" s="105"/>
      <c r="E6" s="105"/>
      <c r="F6" s="105"/>
      <c r="G6" s="105"/>
      <c r="H6" s="105"/>
      <c r="I6" s="105"/>
      <c r="J6" s="105"/>
      <c r="K6" s="105"/>
      <c r="L6" s="106"/>
      <c r="M6" s="12"/>
      <c r="N6" s="107" t="s">
        <v>16</v>
      </c>
      <c r="O6" s="105"/>
      <c r="P6" s="108"/>
      <c r="Q6" s="13"/>
      <c r="R6" s="104" t="s">
        <v>15</v>
      </c>
      <c r="S6" s="105"/>
      <c r="T6" s="105"/>
      <c r="U6" s="105"/>
      <c r="V6" s="105"/>
      <c r="W6" s="105"/>
      <c r="X6" s="105"/>
      <c r="Y6" s="105"/>
      <c r="Z6" s="105"/>
      <c r="AA6" s="106"/>
      <c r="AB6" s="30" t="s">
        <v>11</v>
      </c>
      <c r="AC6" s="31"/>
    </row>
    <row r="7" spans="1:29" ht="20.100000000000001" customHeight="1">
      <c r="A7" s="122">
        <v>1</v>
      </c>
      <c r="B7" s="32">
        <v>5</v>
      </c>
      <c r="C7" s="33">
        <v>10</v>
      </c>
      <c r="D7" s="33">
        <v>7</v>
      </c>
      <c r="E7" s="33">
        <v>8</v>
      </c>
      <c r="F7" s="33"/>
      <c r="G7" s="33"/>
      <c r="H7" s="33"/>
      <c r="I7" s="33"/>
      <c r="J7" s="33"/>
      <c r="K7" s="33"/>
      <c r="L7" s="33"/>
      <c r="M7" s="35" t="s">
        <v>63</v>
      </c>
      <c r="N7" s="34">
        <f t="shared" ref="N7:N17" si="0">IF(C7="","",IF(C7=0,0,COUNT(C7:L7)))</f>
        <v>3</v>
      </c>
      <c r="O7" s="35" t="s">
        <v>17</v>
      </c>
      <c r="P7" s="34">
        <f t="shared" ref="P7:P17" si="1">IF(R7="","",IF(R7=0,0,COUNT(R7:AA7)))</f>
        <v>0</v>
      </c>
      <c r="Q7" s="35" t="s">
        <v>77</v>
      </c>
      <c r="R7" s="36">
        <v>0</v>
      </c>
      <c r="S7" s="36"/>
      <c r="T7" s="36"/>
      <c r="U7" s="36"/>
      <c r="V7" s="36"/>
      <c r="W7" s="36"/>
      <c r="X7" s="36"/>
      <c r="Y7" s="36"/>
      <c r="Z7" s="36"/>
      <c r="AA7" s="36"/>
      <c r="AB7" s="37" t="s">
        <v>73</v>
      </c>
      <c r="AC7" s="6"/>
    </row>
    <row r="8" spans="1:29" ht="20.100000000000001" customHeight="1">
      <c r="A8" s="123"/>
      <c r="B8" s="32">
        <v>6</v>
      </c>
      <c r="C8" s="33">
        <v>8</v>
      </c>
      <c r="D8" s="33">
        <v>6</v>
      </c>
      <c r="E8" s="33">
        <v>11</v>
      </c>
      <c r="F8" s="33"/>
      <c r="G8" s="33"/>
      <c r="H8" s="33"/>
      <c r="I8" s="33"/>
      <c r="J8" s="33"/>
      <c r="K8" s="33"/>
      <c r="L8" s="33"/>
      <c r="M8" s="35" t="s">
        <v>81</v>
      </c>
      <c r="N8" s="34">
        <f t="shared" si="0"/>
        <v>3</v>
      </c>
      <c r="O8" s="35" t="s">
        <v>17</v>
      </c>
      <c r="P8" s="34">
        <f t="shared" si="1"/>
        <v>0</v>
      </c>
      <c r="Q8" s="35" t="s">
        <v>64</v>
      </c>
      <c r="R8" s="36">
        <v>0</v>
      </c>
      <c r="S8" s="36"/>
      <c r="T8" s="36"/>
      <c r="U8" s="36"/>
      <c r="V8" s="36"/>
      <c r="W8" s="36"/>
      <c r="X8" s="36"/>
      <c r="Y8" s="36"/>
      <c r="Z8" s="36"/>
      <c r="AA8" s="36"/>
      <c r="AB8" s="37" t="s">
        <v>79</v>
      </c>
      <c r="AC8" s="6"/>
    </row>
    <row r="9" spans="1:29" ht="20.100000000000001" customHeight="1">
      <c r="A9" s="123"/>
      <c r="B9" s="32">
        <v>11</v>
      </c>
      <c r="C9" s="33">
        <v>10</v>
      </c>
      <c r="D9" s="33">
        <v>15</v>
      </c>
      <c r="E9" s="33">
        <v>15</v>
      </c>
      <c r="F9" s="33"/>
      <c r="G9" s="33"/>
      <c r="H9" s="33"/>
      <c r="I9" s="33"/>
      <c r="J9" s="33"/>
      <c r="K9" s="33"/>
      <c r="L9" s="33"/>
      <c r="M9" s="35" t="s">
        <v>88</v>
      </c>
      <c r="N9" s="34">
        <f t="shared" si="0"/>
        <v>3</v>
      </c>
      <c r="O9" s="35" t="s">
        <v>17</v>
      </c>
      <c r="P9" s="34">
        <f t="shared" si="1"/>
        <v>2</v>
      </c>
      <c r="Q9" s="35" t="s">
        <v>75</v>
      </c>
      <c r="R9" s="36">
        <v>7</v>
      </c>
      <c r="S9" s="36">
        <v>5</v>
      </c>
      <c r="T9" s="36"/>
      <c r="U9" s="36"/>
      <c r="V9" s="36"/>
      <c r="W9" s="36"/>
      <c r="X9" s="36"/>
      <c r="Y9" s="36"/>
      <c r="Z9" s="36"/>
      <c r="AA9" s="36"/>
      <c r="AB9" s="37" t="s">
        <v>86</v>
      </c>
      <c r="AC9" s="6"/>
    </row>
    <row r="10" spans="1:29" ht="20.100000000000001" customHeight="1">
      <c r="A10" s="124"/>
      <c r="B10" s="32">
        <v>12</v>
      </c>
      <c r="C10" s="33">
        <v>4</v>
      </c>
      <c r="D10" s="33"/>
      <c r="E10" s="33"/>
      <c r="F10" s="33"/>
      <c r="G10" s="33"/>
      <c r="H10" s="33"/>
      <c r="I10" s="33"/>
      <c r="J10" s="33"/>
      <c r="K10" s="33"/>
      <c r="L10" s="33"/>
      <c r="M10" s="35" t="s">
        <v>87</v>
      </c>
      <c r="N10" s="34">
        <f t="shared" si="0"/>
        <v>1</v>
      </c>
      <c r="O10" s="35" t="s">
        <v>17</v>
      </c>
      <c r="P10" s="34">
        <f t="shared" si="1"/>
        <v>1</v>
      </c>
      <c r="Q10" s="35" t="s">
        <v>69</v>
      </c>
      <c r="R10" s="36">
        <v>24</v>
      </c>
      <c r="S10" s="36"/>
      <c r="T10" s="36"/>
      <c r="U10" s="36"/>
      <c r="V10" s="36"/>
      <c r="W10" s="36"/>
      <c r="X10" s="36"/>
      <c r="Y10" s="36"/>
      <c r="Z10" s="36"/>
      <c r="AA10" s="36"/>
      <c r="AB10" s="37" t="s">
        <v>74</v>
      </c>
      <c r="AC10" s="6"/>
    </row>
    <row r="11" spans="1:29" ht="20.100000000000001" customHeight="1">
      <c r="A11" s="125">
        <v>2</v>
      </c>
      <c r="B11" s="38">
        <v>5</v>
      </c>
      <c r="C11" s="39">
        <v>0</v>
      </c>
      <c r="D11" s="39"/>
      <c r="E11" s="39"/>
      <c r="F11" s="39"/>
      <c r="G11" s="39"/>
      <c r="H11" s="39"/>
      <c r="I11" s="39"/>
      <c r="J11" s="39"/>
      <c r="K11" s="39"/>
      <c r="L11" s="39"/>
      <c r="M11" s="41" t="s">
        <v>76</v>
      </c>
      <c r="N11" s="40">
        <f t="shared" si="0"/>
        <v>0</v>
      </c>
      <c r="O11" s="41" t="s">
        <v>17</v>
      </c>
      <c r="P11" s="40">
        <f t="shared" si="1"/>
        <v>0</v>
      </c>
      <c r="Q11" s="41" t="s">
        <v>83</v>
      </c>
      <c r="R11" s="42">
        <v>0</v>
      </c>
      <c r="S11" s="42"/>
      <c r="T11" s="42"/>
      <c r="U11" s="42"/>
      <c r="V11" s="42"/>
      <c r="W11" s="42"/>
      <c r="X11" s="42"/>
      <c r="Y11" s="42"/>
      <c r="Z11" s="42"/>
      <c r="AA11" s="42"/>
      <c r="AB11" s="43" t="s">
        <v>34</v>
      </c>
      <c r="AC11" s="6"/>
    </row>
    <row r="12" spans="1:29" ht="20.100000000000001" customHeight="1">
      <c r="A12" s="123"/>
      <c r="B12" s="38">
        <v>6</v>
      </c>
      <c r="C12" s="39">
        <v>0</v>
      </c>
      <c r="D12" s="39"/>
      <c r="E12" s="39"/>
      <c r="F12" s="39"/>
      <c r="G12" s="39"/>
      <c r="H12" s="39"/>
      <c r="I12" s="39"/>
      <c r="J12" s="39"/>
      <c r="K12" s="55"/>
      <c r="L12" s="55"/>
      <c r="M12" s="41" t="s">
        <v>71</v>
      </c>
      <c r="N12" s="40">
        <v>1</v>
      </c>
      <c r="O12" s="41" t="s">
        <v>17</v>
      </c>
      <c r="P12" s="40">
        <f>IF(R12="","",IF(R12=0,0,COUNT(R12:AA12)))</f>
        <v>1</v>
      </c>
      <c r="Q12" s="41" t="s">
        <v>70</v>
      </c>
      <c r="R12" s="42">
        <v>9</v>
      </c>
      <c r="S12" s="42"/>
      <c r="T12" s="42"/>
      <c r="U12" s="42"/>
      <c r="V12" s="42"/>
      <c r="W12" s="42"/>
      <c r="X12" s="42"/>
      <c r="Y12" s="42"/>
      <c r="Z12" s="42"/>
      <c r="AA12" s="42"/>
      <c r="AB12" s="43" t="s">
        <v>34</v>
      </c>
      <c r="AC12" s="6"/>
    </row>
    <row r="13" spans="1:29" ht="20.100000000000001" customHeight="1">
      <c r="A13" s="124"/>
      <c r="B13" s="44">
        <v>11</v>
      </c>
      <c r="C13" s="39">
        <v>8</v>
      </c>
      <c r="D13" s="39">
        <v>10</v>
      </c>
      <c r="E13" s="39">
        <v>8</v>
      </c>
      <c r="F13" s="39">
        <v>9</v>
      </c>
      <c r="G13" s="39"/>
      <c r="H13" s="39"/>
      <c r="I13" s="39"/>
      <c r="J13" s="39"/>
      <c r="K13" s="39"/>
      <c r="L13" s="39"/>
      <c r="M13" s="41" t="s">
        <v>82</v>
      </c>
      <c r="N13" s="40">
        <f t="shared" si="0"/>
        <v>4</v>
      </c>
      <c r="O13" s="41" t="s">
        <v>17</v>
      </c>
      <c r="P13" s="40">
        <f t="shared" si="1"/>
        <v>0</v>
      </c>
      <c r="Q13" s="41" t="s">
        <v>65</v>
      </c>
      <c r="R13" s="42">
        <v>0</v>
      </c>
      <c r="S13" s="42"/>
      <c r="T13" s="42"/>
      <c r="U13" s="42"/>
      <c r="V13" s="42"/>
      <c r="W13" s="42"/>
      <c r="X13" s="42"/>
      <c r="Y13" s="42"/>
      <c r="Z13" s="42"/>
      <c r="AA13" s="42"/>
      <c r="AB13" s="43" t="s">
        <v>34</v>
      </c>
      <c r="AC13" s="6"/>
    </row>
    <row r="14" spans="1:29" ht="20.100000000000001" customHeight="1">
      <c r="A14" s="122">
        <v>3</v>
      </c>
      <c r="B14" s="32">
        <v>11</v>
      </c>
      <c r="C14" s="33">
        <v>0</v>
      </c>
      <c r="D14" s="33"/>
      <c r="E14" s="33"/>
      <c r="F14" s="33"/>
      <c r="G14" s="33"/>
      <c r="H14" s="33"/>
      <c r="I14" s="33"/>
      <c r="J14" s="33"/>
      <c r="K14" s="33"/>
      <c r="L14" s="33"/>
      <c r="M14" s="35" t="s">
        <v>63</v>
      </c>
      <c r="N14" s="34">
        <f t="shared" si="0"/>
        <v>0</v>
      </c>
      <c r="O14" s="35" t="s">
        <v>17</v>
      </c>
      <c r="P14" s="34">
        <f t="shared" si="1"/>
        <v>2</v>
      </c>
      <c r="Q14" s="35" t="s">
        <v>87</v>
      </c>
      <c r="R14" s="36">
        <v>9</v>
      </c>
      <c r="S14" s="36">
        <v>4</v>
      </c>
      <c r="T14" s="36"/>
      <c r="U14" s="36"/>
      <c r="V14" s="36"/>
      <c r="W14" s="36"/>
      <c r="X14" s="36"/>
      <c r="Y14" s="36"/>
      <c r="Z14" s="36"/>
      <c r="AA14" s="36"/>
      <c r="AB14" s="37" t="s">
        <v>105</v>
      </c>
      <c r="AC14" s="6"/>
    </row>
    <row r="15" spans="1:29" ht="20.100000000000001" customHeight="1">
      <c r="A15" s="123"/>
      <c r="B15" s="32">
        <v>12</v>
      </c>
      <c r="C15" s="33">
        <v>10</v>
      </c>
      <c r="D15" s="33"/>
      <c r="E15" s="33"/>
      <c r="F15" s="33"/>
      <c r="G15" s="33"/>
      <c r="H15" s="33"/>
      <c r="I15" s="33"/>
      <c r="J15" s="33"/>
      <c r="K15" s="33"/>
      <c r="L15" s="33"/>
      <c r="M15" s="35" t="s">
        <v>81</v>
      </c>
      <c r="N15" s="34">
        <f t="shared" si="0"/>
        <v>1</v>
      </c>
      <c r="O15" s="35" t="s">
        <v>17</v>
      </c>
      <c r="P15" s="34">
        <f t="shared" si="1"/>
        <v>2</v>
      </c>
      <c r="Q15" s="35" t="s">
        <v>88</v>
      </c>
      <c r="R15" s="36">
        <v>10</v>
      </c>
      <c r="S15" s="36">
        <v>2</v>
      </c>
      <c r="T15" s="36"/>
      <c r="U15" s="36"/>
      <c r="V15" s="36"/>
      <c r="W15" s="36"/>
      <c r="X15" s="36"/>
      <c r="Y15" s="36"/>
      <c r="Z15" s="36"/>
      <c r="AA15" s="36"/>
      <c r="AB15" s="37" t="s">
        <v>106</v>
      </c>
      <c r="AC15" s="6"/>
    </row>
    <row r="16" spans="1:29" ht="20.100000000000001" customHeight="1">
      <c r="A16" s="123"/>
      <c r="B16" s="32">
        <v>5</v>
      </c>
      <c r="C16" s="33">
        <v>11</v>
      </c>
      <c r="D16" s="33"/>
      <c r="E16" s="33"/>
      <c r="F16" s="33"/>
      <c r="G16" s="33"/>
      <c r="H16" s="33"/>
      <c r="I16" s="33"/>
      <c r="J16" s="33"/>
      <c r="K16" s="33"/>
      <c r="L16" s="33"/>
      <c r="M16" s="35" t="s">
        <v>76</v>
      </c>
      <c r="N16" s="34">
        <f t="shared" si="0"/>
        <v>1</v>
      </c>
      <c r="O16" s="35" t="s">
        <v>17</v>
      </c>
      <c r="P16" s="34">
        <f t="shared" si="1"/>
        <v>1</v>
      </c>
      <c r="Q16" s="35" t="s">
        <v>71</v>
      </c>
      <c r="R16" s="36">
        <v>11</v>
      </c>
      <c r="S16" s="36"/>
      <c r="T16" s="36"/>
      <c r="U16" s="36"/>
      <c r="V16" s="36"/>
      <c r="W16" s="36"/>
      <c r="X16" s="36"/>
      <c r="Y16" s="36"/>
      <c r="Z16" s="36"/>
      <c r="AA16" s="36"/>
      <c r="AB16" s="37" t="s">
        <v>108</v>
      </c>
      <c r="AC16" s="6"/>
    </row>
    <row r="17" spans="1:29" ht="20.100000000000001" customHeight="1">
      <c r="A17" s="124"/>
      <c r="B17" s="32">
        <v>6</v>
      </c>
      <c r="C17" s="33">
        <v>0</v>
      </c>
      <c r="D17" s="33"/>
      <c r="E17" s="33"/>
      <c r="F17" s="33"/>
      <c r="G17" s="33"/>
      <c r="H17" s="33"/>
      <c r="I17" s="33"/>
      <c r="J17" s="33"/>
      <c r="K17" s="33"/>
      <c r="L17" s="33"/>
      <c r="M17" s="35" t="s">
        <v>65</v>
      </c>
      <c r="N17" s="34">
        <f t="shared" si="0"/>
        <v>0</v>
      </c>
      <c r="O17" s="35" t="s">
        <v>17</v>
      </c>
      <c r="P17" s="34">
        <f t="shared" si="1"/>
        <v>0</v>
      </c>
      <c r="Q17" s="35" t="s">
        <v>89</v>
      </c>
      <c r="R17" s="36">
        <v>0</v>
      </c>
      <c r="S17" s="36"/>
      <c r="T17" s="36"/>
      <c r="U17" s="36"/>
      <c r="V17" s="36"/>
      <c r="W17" s="36"/>
      <c r="X17" s="36"/>
      <c r="Y17" s="36"/>
      <c r="Z17" s="36"/>
      <c r="AA17" s="36"/>
      <c r="AB17" s="37" t="s">
        <v>107</v>
      </c>
      <c r="AC17" s="6"/>
    </row>
    <row r="18" spans="1:29" s="56" customFormat="1" ht="20.100000000000001" customHeight="1">
      <c r="A18" s="125">
        <v>4</v>
      </c>
      <c r="B18" s="38">
        <v>8</v>
      </c>
      <c r="C18" s="39">
        <v>8</v>
      </c>
      <c r="D18" s="39">
        <v>8</v>
      </c>
      <c r="E18" s="39">
        <v>10</v>
      </c>
      <c r="F18" s="39">
        <v>15</v>
      </c>
      <c r="G18" s="39">
        <v>2</v>
      </c>
      <c r="H18" s="39"/>
      <c r="I18" s="39"/>
      <c r="J18" s="39"/>
      <c r="K18" s="39"/>
      <c r="L18" s="39"/>
      <c r="M18" s="41" t="s">
        <v>88</v>
      </c>
      <c r="N18" s="40">
        <f t="shared" ref="N18:N19" si="2">IF(C18="","",IF(C18=0,0,COUNT(C18:L18)))</f>
        <v>5</v>
      </c>
      <c r="O18" s="41" t="s">
        <v>17</v>
      </c>
      <c r="P18" s="40">
        <f t="shared" ref="P18:P19" si="3">IF(R18="","",IF(R18=0,0,COUNT(R18:AA18)))</f>
        <v>2</v>
      </c>
      <c r="Q18" s="41" t="s">
        <v>87</v>
      </c>
      <c r="R18" s="42">
        <v>8</v>
      </c>
      <c r="S18" s="42">
        <v>10</v>
      </c>
      <c r="T18" s="42"/>
      <c r="U18" s="42"/>
      <c r="V18" s="42"/>
      <c r="W18" s="42"/>
      <c r="X18" s="42"/>
      <c r="Y18" s="42"/>
      <c r="Z18" s="42"/>
      <c r="AA18" s="42"/>
      <c r="AB18" s="43" t="s">
        <v>109</v>
      </c>
      <c r="AC18" s="6"/>
    </row>
    <row r="19" spans="1:29" s="56" customFormat="1" ht="20.100000000000001" customHeight="1">
      <c r="A19" s="124"/>
      <c r="B19" s="44">
        <v>5</v>
      </c>
      <c r="C19" s="39">
        <v>10</v>
      </c>
      <c r="D19" s="39"/>
      <c r="E19" s="39"/>
      <c r="F19" s="39"/>
      <c r="G19" s="39"/>
      <c r="H19" s="39"/>
      <c r="I19" s="39"/>
      <c r="J19" s="39"/>
      <c r="K19" s="39"/>
      <c r="L19" s="39"/>
      <c r="M19" s="41" t="s">
        <v>89</v>
      </c>
      <c r="N19" s="40">
        <f t="shared" si="2"/>
        <v>1</v>
      </c>
      <c r="O19" s="41" t="s">
        <v>17</v>
      </c>
      <c r="P19" s="40">
        <f t="shared" si="3"/>
        <v>0</v>
      </c>
      <c r="Q19" s="41" t="s">
        <v>82</v>
      </c>
      <c r="R19" s="42">
        <v>0</v>
      </c>
      <c r="S19" s="42"/>
      <c r="T19" s="42"/>
      <c r="U19" s="42"/>
      <c r="V19" s="42"/>
      <c r="W19" s="42"/>
      <c r="X19" s="42"/>
      <c r="Y19" s="42"/>
      <c r="Z19" s="42"/>
      <c r="AA19" s="42"/>
      <c r="AB19" s="43" t="s">
        <v>110</v>
      </c>
      <c r="AC19" s="6"/>
    </row>
    <row r="20" spans="1:29" ht="18" customHeight="1">
      <c r="A20" s="14"/>
      <c r="B20" s="14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16"/>
      <c r="N20" s="17"/>
      <c r="O20" s="10"/>
      <c r="P20" s="17"/>
      <c r="Q20" s="1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6"/>
    </row>
    <row r="21" spans="1:29" ht="18" customHeight="1">
      <c r="A21" s="14"/>
      <c r="B21" s="14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16"/>
      <c r="N21" s="17"/>
      <c r="O21" s="10"/>
      <c r="P21" s="17"/>
      <c r="Q21" s="1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6"/>
    </row>
    <row r="22" spans="1:29" ht="18" customHeight="1">
      <c r="A22" s="14"/>
      <c r="B22" s="14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16"/>
      <c r="N22" s="17"/>
      <c r="O22" s="10"/>
      <c r="P22" s="17"/>
      <c r="Q22" s="1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6"/>
    </row>
    <row r="23" spans="1:29" ht="18" customHeight="1">
      <c r="A23" s="14"/>
      <c r="B23" s="14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16"/>
      <c r="N23" s="17"/>
      <c r="O23" s="10"/>
      <c r="P23" s="17"/>
      <c r="Q23" s="1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6"/>
    </row>
    <row r="24" spans="1:29" ht="18" customHeight="1">
      <c r="A24" s="14"/>
      <c r="B24" s="14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16"/>
      <c r="N24" s="17"/>
      <c r="O24" s="10"/>
      <c r="P24" s="17"/>
      <c r="Q24" s="1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6"/>
    </row>
    <row r="25" spans="1:29" ht="18" customHeight="1">
      <c r="A25" s="14"/>
      <c r="B25" s="14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16"/>
      <c r="N25" s="17"/>
      <c r="O25" s="10"/>
      <c r="P25" s="17"/>
      <c r="Q25" s="1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6"/>
    </row>
    <row r="26" spans="1:29" ht="18" customHeight="1">
      <c r="A26" s="14"/>
      <c r="B26" s="14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16"/>
      <c r="N26" s="17"/>
      <c r="O26" s="10"/>
      <c r="P26" s="17"/>
      <c r="Q26" s="1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6"/>
    </row>
    <row r="27" spans="1:29" ht="18" customHeight="1">
      <c r="A27" s="14"/>
      <c r="B27" s="14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16"/>
      <c r="N27" s="17"/>
      <c r="O27" s="10"/>
      <c r="P27" s="17"/>
      <c r="Q27" s="1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6"/>
    </row>
    <row r="28" spans="1:29" ht="18" customHeight="1">
      <c r="A28" s="14"/>
      <c r="B28" s="14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16"/>
      <c r="N28" s="17"/>
      <c r="O28" s="10"/>
      <c r="P28" s="17"/>
      <c r="Q28" s="1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6"/>
    </row>
    <row r="29" spans="1:29" ht="18" customHeight="1">
      <c r="A29" s="14"/>
      <c r="B29" s="14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16"/>
      <c r="N29" s="17"/>
      <c r="O29" s="10"/>
      <c r="P29" s="17"/>
      <c r="Q29" s="1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6"/>
    </row>
    <row r="30" spans="1:29" ht="18" customHeight="1">
      <c r="A30" s="14"/>
      <c r="B30" s="14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16"/>
      <c r="N30" s="17"/>
      <c r="O30" s="10"/>
      <c r="P30" s="17"/>
      <c r="Q30" s="1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6"/>
    </row>
    <row r="31" spans="1:29" ht="18" customHeight="1">
      <c r="A31" s="14"/>
      <c r="B31" s="14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16"/>
      <c r="N31" s="17"/>
      <c r="O31" s="10"/>
      <c r="P31" s="17"/>
      <c r="Q31" s="1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6"/>
    </row>
    <row r="32" spans="1:29" ht="18" customHeight="1">
      <c r="A32" s="14"/>
      <c r="B32" s="14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16"/>
      <c r="N32" s="17"/>
      <c r="O32" s="10"/>
      <c r="P32" s="17"/>
      <c r="Q32" s="1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6"/>
    </row>
    <row r="33" spans="1:29" ht="18" customHeight="1">
      <c r="A33" s="14"/>
      <c r="B33" s="14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16"/>
      <c r="N33" s="17"/>
      <c r="O33" s="10"/>
      <c r="P33" s="17"/>
      <c r="Q33" s="1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6"/>
    </row>
    <row r="34" spans="1:29" ht="18" customHeight="1">
      <c r="A34" s="14"/>
      <c r="B34" s="14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16"/>
      <c r="N34" s="17"/>
      <c r="O34" s="10"/>
      <c r="P34" s="17"/>
      <c r="Q34" s="1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6"/>
    </row>
    <row r="35" spans="1:29" ht="18" customHeight="1">
      <c r="A35" s="14"/>
      <c r="B35" s="14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16"/>
      <c r="N35" s="17"/>
      <c r="O35" s="10"/>
      <c r="P35" s="17"/>
      <c r="Q35" s="1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6"/>
    </row>
    <row r="36" spans="1:29" ht="18" customHeight="1">
      <c r="A36" s="14"/>
      <c r="B36" s="14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16"/>
      <c r="N36" s="17"/>
      <c r="O36" s="10"/>
      <c r="P36" s="17"/>
      <c r="Q36" s="1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6"/>
    </row>
    <row r="37" spans="1:29" ht="18" customHeight="1">
      <c r="A37" s="14"/>
      <c r="B37" s="14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16"/>
      <c r="N37" s="17"/>
      <c r="O37" s="10"/>
      <c r="P37" s="17"/>
      <c r="Q37" s="1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6"/>
    </row>
    <row r="38" spans="1:29" ht="18" customHeight="1">
      <c r="A38" s="14"/>
      <c r="B38" s="14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16"/>
      <c r="N38" s="17"/>
      <c r="O38" s="10"/>
      <c r="P38" s="17"/>
      <c r="Q38" s="1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6"/>
    </row>
    <row r="39" spans="1:29" ht="18" customHeight="1">
      <c r="A39" s="14"/>
      <c r="B39" s="14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16"/>
      <c r="N39" s="17"/>
      <c r="O39" s="10"/>
      <c r="P39" s="17"/>
      <c r="Q39" s="1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6"/>
    </row>
    <row r="40" spans="1:29" ht="18" customHeight="1">
      <c r="A40" s="14"/>
      <c r="B40" s="14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16"/>
      <c r="N40" s="17"/>
      <c r="O40" s="10"/>
      <c r="P40" s="17"/>
      <c r="Q40" s="1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6"/>
    </row>
    <row r="41" spans="1:29" ht="18" customHeight="1">
      <c r="A41" s="18"/>
      <c r="B41" s="19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6"/>
      <c r="N41" s="10"/>
      <c r="O41" s="10"/>
      <c r="P41" s="10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6"/>
    </row>
    <row r="42" spans="1:29" ht="18" customHeight="1">
      <c r="A42" s="18"/>
      <c r="B42" s="19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6"/>
      <c r="N42" s="10"/>
      <c r="O42" s="10"/>
      <c r="P42" s="10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6"/>
    </row>
    <row r="43" spans="1:29" ht="18" customHeight="1">
      <c r="A43" s="18"/>
      <c r="B43" s="19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6"/>
      <c r="N43" s="10"/>
      <c r="O43" s="10"/>
      <c r="P43" s="10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6"/>
    </row>
    <row r="44" spans="1:29" ht="18" customHeight="1">
      <c r="A44" s="18"/>
      <c r="B44" s="19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6"/>
      <c r="N44" s="10"/>
      <c r="O44" s="10"/>
      <c r="P44" s="10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6"/>
    </row>
    <row r="45" spans="1:29" ht="12" customHeight="1">
      <c r="A45" s="18"/>
      <c r="B45" s="19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6"/>
      <c r="N45" s="10"/>
      <c r="O45" s="10"/>
      <c r="P45" s="10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6"/>
    </row>
    <row r="46" spans="1:29" ht="12" customHeight="1">
      <c r="A46" s="18"/>
      <c r="B46" s="19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6"/>
      <c r="N46" s="10"/>
      <c r="O46" s="10"/>
      <c r="P46" s="10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6"/>
    </row>
    <row r="47" spans="1:29" ht="12" customHeight="1">
      <c r="A47" s="18"/>
      <c r="B47" s="19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6"/>
      <c r="N47" s="10"/>
      <c r="O47" s="10"/>
      <c r="P47" s="10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6"/>
    </row>
    <row r="48" spans="1:29" ht="12" customHeight="1">
      <c r="A48" s="18"/>
      <c r="B48" s="19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6"/>
      <c r="N48" s="10"/>
      <c r="O48" s="10"/>
      <c r="P48" s="10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6"/>
    </row>
    <row r="49" spans="1:29" ht="12" customHeight="1">
      <c r="A49" s="18"/>
      <c r="B49" s="19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6"/>
      <c r="N49" s="10"/>
      <c r="O49" s="10"/>
      <c r="P49" s="10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6"/>
    </row>
    <row r="50" spans="1:29" ht="12" customHeight="1">
      <c r="A50" s="18"/>
      <c r="B50" s="19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6"/>
      <c r="N50" s="10"/>
      <c r="O50" s="10"/>
      <c r="P50" s="10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6"/>
    </row>
    <row r="51" spans="1:29" ht="12" customHeight="1">
      <c r="A51" s="18"/>
      <c r="B51" s="19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6"/>
      <c r="N51" s="10"/>
      <c r="O51" s="10"/>
      <c r="P51" s="10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6"/>
    </row>
    <row r="52" spans="1:29" ht="12" customHeight="1">
      <c r="A52" s="18"/>
      <c r="B52" s="19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6"/>
      <c r="N52" s="10"/>
      <c r="O52" s="10"/>
      <c r="P52" s="10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6"/>
    </row>
    <row r="53" spans="1:29" ht="12" customHeight="1">
      <c r="A53" s="18"/>
      <c r="B53" s="19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6"/>
      <c r="N53" s="10"/>
      <c r="O53" s="10"/>
      <c r="P53" s="10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6"/>
    </row>
    <row r="54" spans="1:29" ht="12" customHeight="1">
      <c r="A54" s="18"/>
      <c r="B54" s="19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6"/>
      <c r="N54" s="10"/>
      <c r="O54" s="10"/>
      <c r="P54" s="10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6"/>
    </row>
    <row r="55" spans="1:29" ht="12" customHeight="1">
      <c r="A55" s="18"/>
      <c r="B55" s="19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6"/>
      <c r="N55" s="10"/>
      <c r="O55" s="10"/>
      <c r="P55" s="10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6"/>
    </row>
    <row r="56" spans="1:29" ht="12" customHeight="1">
      <c r="A56" s="18"/>
      <c r="B56" s="19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6"/>
      <c r="N56" s="10"/>
      <c r="O56" s="10"/>
      <c r="P56" s="10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6"/>
    </row>
    <row r="57" spans="1:29" ht="12" customHeight="1">
      <c r="A57" s="18"/>
      <c r="B57" s="19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6"/>
      <c r="N57" s="10"/>
      <c r="O57" s="10"/>
      <c r="P57" s="10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6"/>
    </row>
    <row r="58" spans="1:29" ht="12" customHeight="1">
      <c r="A58" s="18"/>
      <c r="B58" s="19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6"/>
      <c r="N58" s="10"/>
      <c r="O58" s="10"/>
      <c r="P58" s="10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6"/>
    </row>
    <row r="59" spans="1:29" ht="12" customHeight="1">
      <c r="A59" s="18"/>
      <c r="B59" s="19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6"/>
      <c r="N59" s="10"/>
      <c r="O59" s="10"/>
      <c r="P59" s="10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6"/>
    </row>
    <row r="60" spans="1:29" ht="12" customHeight="1">
      <c r="A60" s="18"/>
      <c r="B60" s="19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6"/>
      <c r="N60" s="10"/>
      <c r="O60" s="10"/>
      <c r="P60" s="1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6"/>
    </row>
    <row r="61" spans="1:29" ht="12" customHeight="1">
      <c r="A61" s="18"/>
      <c r="B61" s="19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6"/>
      <c r="N61" s="10"/>
      <c r="O61" s="10"/>
      <c r="P61" s="10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6"/>
    </row>
    <row r="62" spans="1:29" ht="12" customHeight="1">
      <c r="A62" s="18"/>
      <c r="B62" s="19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6"/>
      <c r="N62" s="10"/>
      <c r="O62" s="10"/>
      <c r="P62" s="10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6"/>
    </row>
    <row r="63" spans="1:29" ht="12" customHeight="1">
      <c r="A63" s="18"/>
      <c r="B63" s="19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6"/>
      <c r="N63" s="10"/>
      <c r="O63" s="10"/>
      <c r="P63" s="10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6"/>
    </row>
    <row r="64" spans="1:29" ht="12" customHeight="1">
      <c r="A64" s="18"/>
      <c r="B64" s="19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6"/>
      <c r="N64" s="10"/>
      <c r="O64" s="10"/>
      <c r="P64" s="10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6"/>
    </row>
    <row r="65" spans="1:29" ht="12" customHeight="1">
      <c r="A65" s="18"/>
      <c r="B65" s="19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6"/>
      <c r="N65" s="10"/>
      <c r="O65" s="10"/>
      <c r="P65" s="10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6"/>
    </row>
    <row r="66" spans="1:29" ht="12" customHeight="1">
      <c r="A66" s="18"/>
      <c r="B66" s="19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6"/>
      <c r="N66" s="10"/>
      <c r="O66" s="10"/>
      <c r="P66" s="10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6"/>
    </row>
    <row r="67" spans="1:29" ht="12" customHeight="1">
      <c r="A67" s="18"/>
      <c r="B67" s="19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6"/>
      <c r="N67" s="10"/>
      <c r="O67" s="10"/>
      <c r="P67" s="10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6"/>
    </row>
    <row r="68" spans="1:29" ht="12" customHeight="1">
      <c r="A68" s="18"/>
      <c r="B68" s="19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6"/>
      <c r="N68" s="10"/>
      <c r="O68" s="10"/>
      <c r="P68" s="10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6"/>
    </row>
    <row r="69" spans="1:29" ht="12" customHeight="1">
      <c r="A69" s="18"/>
      <c r="B69" s="19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6"/>
      <c r="N69" s="10"/>
      <c r="O69" s="10"/>
      <c r="P69" s="10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6"/>
    </row>
    <row r="70" spans="1:29" ht="12" customHeight="1">
      <c r="A70" s="18"/>
      <c r="B70" s="19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6"/>
      <c r="N70" s="10"/>
      <c r="O70" s="10"/>
      <c r="P70" s="1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6"/>
    </row>
    <row r="71" spans="1:29" ht="12" customHeight="1">
      <c r="A71" s="18"/>
      <c r="B71" s="19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6"/>
      <c r="N71" s="10"/>
      <c r="O71" s="10"/>
      <c r="P71" s="10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6"/>
    </row>
    <row r="72" spans="1:29" ht="12" customHeight="1">
      <c r="A72" s="18"/>
      <c r="B72" s="19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6"/>
      <c r="N72" s="10"/>
      <c r="O72" s="10"/>
      <c r="P72" s="10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6"/>
    </row>
    <row r="73" spans="1:29" ht="12" customHeight="1">
      <c r="A73" s="18"/>
      <c r="B73" s="19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6"/>
      <c r="N73" s="10"/>
      <c r="O73" s="10"/>
      <c r="P73" s="10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6"/>
    </row>
    <row r="74" spans="1:29" ht="12" customHeight="1">
      <c r="A74" s="18"/>
      <c r="B74" s="19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6"/>
      <c r="N74" s="10"/>
      <c r="O74" s="10"/>
      <c r="P74" s="10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6"/>
    </row>
    <row r="75" spans="1:29" ht="12" customHeight="1">
      <c r="A75" s="18"/>
      <c r="B75" s="19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6"/>
      <c r="N75" s="10"/>
      <c r="O75" s="10"/>
      <c r="P75" s="10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6"/>
    </row>
    <row r="76" spans="1:29" ht="12" customHeight="1">
      <c r="A76" s="18"/>
      <c r="B76" s="19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6"/>
      <c r="N76" s="10"/>
      <c r="O76" s="10"/>
      <c r="P76" s="10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6"/>
    </row>
    <row r="77" spans="1:29" ht="12" customHeight="1">
      <c r="A77" s="18"/>
      <c r="B77" s="19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6"/>
      <c r="N77" s="10"/>
      <c r="O77" s="10"/>
      <c r="P77" s="10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6"/>
    </row>
    <row r="78" spans="1:29" ht="12" customHeight="1">
      <c r="A78" s="18"/>
      <c r="B78" s="19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6"/>
      <c r="N78" s="10"/>
      <c r="O78" s="10"/>
      <c r="P78" s="10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6"/>
    </row>
    <row r="79" spans="1:29" ht="12" customHeight="1">
      <c r="A79" s="18"/>
      <c r="B79" s="19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6"/>
      <c r="N79" s="10"/>
      <c r="O79" s="10"/>
      <c r="P79" s="10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6"/>
    </row>
    <row r="80" spans="1:29" ht="12" customHeight="1">
      <c r="A80" s="18"/>
      <c r="B80" s="19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6"/>
      <c r="N80" s="10"/>
      <c r="O80" s="10"/>
      <c r="P80" s="1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6"/>
    </row>
    <row r="81" spans="1:29" ht="12" customHeight="1">
      <c r="A81" s="18"/>
      <c r="B81" s="19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6"/>
      <c r="N81" s="10"/>
      <c r="O81" s="10"/>
      <c r="P81" s="10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6"/>
    </row>
    <row r="82" spans="1:29" ht="12" customHeight="1">
      <c r="A82" s="18"/>
      <c r="B82" s="19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6"/>
      <c r="N82" s="10"/>
      <c r="O82" s="10"/>
      <c r="P82" s="10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6"/>
    </row>
    <row r="83" spans="1:29" ht="12" customHeight="1">
      <c r="A83" s="18"/>
      <c r="B83" s="19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6"/>
      <c r="N83" s="10"/>
      <c r="O83" s="10"/>
      <c r="P83" s="10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6"/>
    </row>
    <row r="84" spans="1:29" ht="12" customHeight="1">
      <c r="A84" s="18"/>
      <c r="B84" s="19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6"/>
      <c r="N84" s="10"/>
      <c r="O84" s="10"/>
      <c r="P84" s="10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6"/>
    </row>
    <row r="85" spans="1:29" ht="12" customHeight="1">
      <c r="A85" s="18"/>
      <c r="B85" s="19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6"/>
      <c r="N85" s="10"/>
      <c r="O85" s="10"/>
      <c r="P85" s="10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6"/>
    </row>
    <row r="86" spans="1:29" ht="12" customHeight="1">
      <c r="A86" s="18"/>
      <c r="B86" s="19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6"/>
      <c r="N86" s="10"/>
      <c r="O86" s="10"/>
      <c r="P86" s="10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6"/>
    </row>
    <row r="87" spans="1:29" ht="12" customHeight="1">
      <c r="A87" s="18"/>
      <c r="B87" s="19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6"/>
      <c r="N87" s="10"/>
      <c r="O87" s="10"/>
      <c r="P87" s="10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6"/>
    </row>
    <row r="88" spans="1:29" ht="12" customHeight="1">
      <c r="A88" s="18"/>
      <c r="B88" s="19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6"/>
      <c r="N88" s="10"/>
      <c r="O88" s="10"/>
      <c r="P88" s="10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6"/>
    </row>
    <row r="89" spans="1:29" ht="12" customHeight="1">
      <c r="A89" s="18"/>
      <c r="B89" s="19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6"/>
      <c r="N89" s="10"/>
      <c r="O89" s="10"/>
      <c r="P89" s="10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6"/>
    </row>
    <row r="90" spans="1:29" ht="12" customHeight="1">
      <c r="A90" s="18"/>
      <c r="B90" s="19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6"/>
      <c r="N90" s="10"/>
      <c r="O90" s="10"/>
      <c r="P90" s="1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6"/>
    </row>
    <row r="91" spans="1:29" ht="12" customHeight="1">
      <c r="A91" s="18"/>
      <c r="B91" s="19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6"/>
      <c r="N91" s="10"/>
      <c r="O91" s="10"/>
      <c r="P91" s="10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6"/>
    </row>
    <row r="92" spans="1:29" ht="12" customHeight="1">
      <c r="A92" s="18"/>
      <c r="B92" s="19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6"/>
      <c r="N92" s="10"/>
      <c r="O92" s="10"/>
      <c r="P92" s="10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6"/>
    </row>
    <row r="93" spans="1:29" ht="12" customHeight="1">
      <c r="A93" s="18"/>
      <c r="B93" s="19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6"/>
      <c r="N93" s="10"/>
      <c r="O93" s="10"/>
      <c r="P93" s="10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6"/>
    </row>
    <row r="94" spans="1:29" ht="12" customHeight="1">
      <c r="A94" s="18"/>
      <c r="B94" s="19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6"/>
      <c r="N94" s="10"/>
      <c r="O94" s="10"/>
      <c r="P94" s="10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6"/>
    </row>
    <row r="95" spans="1:29" ht="12" customHeight="1">
      <c r="A95" s="18"/>
      <c r="B95" s="19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6"/>
      <c r="N95" s="10"/>
      <c r="O95" s="10"/>
      <c r="P95" s="10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6"/>
    </row>
    <row r="96" spans="1:29" ht="12" customHeight="1">
      <c r="A96" s="18"/>
      <c r="B96" s="19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6"/>
      <c r="N96" s="10"/>
      <c r="O96" s="10"/>
      <c r="P96" s="10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6"/>
    </row>
    <row r="97" spans="1:29" ht="12" customHeight="1">
      <c r="A97" s="18"/>
      <c r="B97" s="19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6"/>
      <c r="N97" s="10"/>
      <c r="O97" s="10"/>
      <c r="P97" s="10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6"/>
    </row>
    <row r="98" spans="1:29" ht="12" customHeight="1">
      <c r="A98" s="18"/>
      <c r="B98" s="19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6"/>
      <c r="N98" s="10"/>
      <c r="O98" s="10"/>
      <c r="P98" s="10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6"/>
    </row>
    <row r="99" spans="1:29" ht="12" customHeight="1">
      <c r="A99" s="18"/>
      <c r="B99" s="19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6"/>
      <c r="N99" s="10"/>
      <c r="O99" s="10"/>
      <c r="P99" s="10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6"/>
    </row>
    <row r="100" spans="1:29" ht="12" customHeight="1">
      <c r="A100" s="18"/>
      <c r="B100" s="19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6"/>
      <c r="N100" s="10"/>
      <c r="O100" s="10"/>
      <c r="P100" s="10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6"/>
    </row>
    <row r="101" spans="1:29" ht="12" customHeight="1">
      <c r="A101" s="18"/>
      <c r="B101" s="19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6"/>
      <c r="N101" s="10"/>
      <c r="O101" s="10"/>
      <c r="P101" s="10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6"/>
    </row>
    <row r="102" spans="1:29" ht="12" customHeight="1">
      <c r="A102" s="18"/>
      <c r="B102" s="19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6"/>
      <c r="N102" s="10"/>
      <c r="O102" s="10"/>
      <c r="P102" s="10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6"/>
    </row>
    <row r="103" spans="1:29" ht="12" customHeight="1">
      <c r="A103" s="18"/>
      <c r="B103" s="19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6"/>
      <c r="N103" s="10"/>
      <c r="O103" s="10"/>
      <c r="P103" s="10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6"/>
    </row>
    <row r="104" spans="1:29" ht="12" customHeight="1">
      <c r="A104" s="18"/>
      <c r="B104" s="19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6"/>
      <c r="N104" s="10"/>
      <c r="O104" s="10"/>
      <c r="P104" s="10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6"/>
    </row>
    <row r="105" spans="1:29" ht="12" customHeight="1">
      <c r="A105" s="18"/>
      <c r="B105" s="19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6"/>
      <c r="N105" s="10"/>
      <c r="O105" s="10"/>
      <c r="P105" s="10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6"/>
    </row>
    <row r="106" spans="1:29" ht="12" customHeight="1">
      <c r="A106" s="18"/>
      <c r="B106" s="19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6"/>
      <c r="N106" s="10"/>
      <c r="O106" s="10"/>
      <c r="P106" s="10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6"/>
    </row>
    <row r="107" spans="1:29" ht="12" customHeight="1">
      <c r="A107" s="18"/>
      <c r="B107" s="19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6"/>
      <c r="N107" s="10"/>
      <c r="O107" s="10"/>
      <c r="P107" s="10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6"/>
    </row>
    <row r="108" spans="1:29" ht="12" customHeight="1">
      <c r="A108" s="18"/>
      <c r="B108" s="19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6"/>
      <c r="N108" s="10"/>
      <c r="O108" s="10"/>
      <c r="P108" s="10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6"/>
    </row>
    <row r="109" spans="1:29" ht="12" customHeight="1">
      <c r="A109" s="18"/>
      <c r="B109" s="19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6"/>
      <c r="N109" s="10"/>
      <c r="O109" s="10"/>
      <c r="P109" s="10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6"/>
    </row>
    <row r="110" spans="1:29" ht="12" customHeight="1">
      <c r="A110" s="18"/>
      <c r="B110" s="19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6"/>
      <c r="N110" s="10"/>
      <c r="O110" s="10"/>
      <c r="P110" s="10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6"/>
    </row>
    <row r="111" spans="1:29" ht="12" customHeight="1">
      <c r="A111" s="18"/>
      <c r="B111" s="19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6"/>
      <c r="N111" s="10"/>
      <c r="O111" s="10"/>
      <c r="P111" s="10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6"/>
    </row>
    <row r="112" spans="1:29" ht="12" customHeight="1">
      <c r="A112" s="18"/>
      <c r="B112" s="19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6"/>
      <c r="N112" s="10"/>
      <c r="O112" s="10"/>
      <c r="P112" s="10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6"/>
    </row>
    <row r="113" spans="1:29" ht="12" customHeight="1">
      <c r="A113" s="18"/>
      <c r="B113" s="19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6"/>
      <c r="N113" s="10"/>
      <c r="O113" s="10"/>
      <c r="P113" s="10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6"/>
    </row>
    <row r="114" spans="1:29" ht="12" customHeight="1">
      <c r="A114" s="18"/>
      <c r="B114" s="19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6"/>
      <c r="N114" s="10"/>
      <c r="O114" s="10"/>
      <c r="P114" s="10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6"/>
    </row>
    <row r="115" spans="1:29" ht="12" customHeight="1">
      <c r="A115" s="18"/>
      <c r="B115" s="19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6"/>
      <c r="N115" s="10"/>
      <c r="O115" s="10"/>
      <c r="P115" s="10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6"/>
    </row>
    <row r="116" spans="1:29" ht="12" customHeight="1">
      <c r="A116" s="18"/>
      <c r="B116" s="19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6"/>
      <c r="N116" s="10"/>
      <c r="O116" s="10"/>
      <c r="P116" s="10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6"/>
    </row>
    <row r="117" spans="1:29" ht="12" customHeight="1">
      <c r="A117" s="18"/>
      <c r="B117" s="19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6"/>
      <c r="N117" s="10"/>
      <c r="O117" s="10"/>
      <c r="P117" s="10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6"/>
    </row>
    <row r="118" spans="1:29" ht="12" customHeight="1">
      <c r="A118" s="18"/>
      <c r="B118" s="19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6"/>
      <c r="N118" s="10"/>
      <c r="O118" s="10"/>
      <c r="P118" s="10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6"/>
    </row>
    <row r="119" spans="1:29" ht="12" customHeight="1">
      <c r="A119" s="18"/>
      <c r="B119" s="19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6"/>
      <c r="N119" s="10"/>
      <c r="O119" s="10"/>
      <c r="P119" s="10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6"/>
    </row>
    <row r="120" spans="1:29" ht="12" customHeight="1">
      <c r="A120" s="18"/>
      <c r="B120" s="19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6"/>
      <c r="N120" s="10"/>
      <c r="O120" s="10"/>
      <c r="P120" s="10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6"/>
    </row>
    <row r="121" spans="1:29" ht="12" customHeight="1">
      <c r="A121" s="18"/>
      <c r="B121" s="19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6"/>
      <c r="N121" s="10"/>
      <c r="O121" s="10"/>
      <c r="P121" s="10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6"/>
    </row>
    <row r="122" spans="1:29" ht="12" customHeight="1">
      <c r="A122" s="18"/>
      <c r="B122" s="19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6"/>
      <c r="N122" s="10"/>
      <c r="O122" s="10"/>
      <c r="P122" s="10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6"/>
    </row>
    <row r="123" spans="1:29" ht="12" customHeight="1">
      <c r="A123" s="18"/>
      <c r="B123" s="19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6"/>
      <c r="N123" s="10"/>
      <c r="O123" s="10"/>
      <c r="P123" s="10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6"/>
    </row>
    <row r="124" spans="1:29" ht="12" customHeight="1">
      <c r="A124" s="18"/>
      <c r="B124" s="19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6"/>
      <c r="N124" s="10"/>
      <c r="O124" s="10"/>
      <c r="P124" s="10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6"/>
    </row>
    <row r="125" spans="1:29" ht="12" customHeight="1">
      <c r="A125" s="18"/>
      <c r="B125" s="19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6"/>
      <c r="N125" s="10"/>
      <c r="O125" s="10"/>
      <c r="P125" s="10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6"/>
    </row>
    <row r="126" spans="1:29" ht="12" customHeight="1">
      <c r="A126" s="18"/>
      <c r="B126" s="19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6"/>
      <c r="N126" s="10"/>
      <c r="O126" s="10"/>
      <c r="P126" s="10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6"/>
    </row>
    <row r="127" spans="1:29" ht="12" customHeight="1">
      <c r="A127" s="18"/>
      <c r="B127" s="19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6"/>
      <c r="N127" s="10"/>
      <c r="O127" s="10"/>
      <c r="P127" s="10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6"/>
    </row>
    <row r="128" spans="1:29" ht="12" customHeight="1">
      <c r="A128" s="18"/>
      <c r="B128" s="19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6"/>
      <c r="N128" s="10"/>
      <c r="O128" s="10"/>
      <c r="P128" s="10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6"/>
    </row>
    <row r="129" spans="1:29" ht="12" customHeight="1">
      <c r="A129" s="18"/>
      <c r="B129" s="19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6"/>
      <c r="N129" s="10"/>
      <c r="O129" s="10"/>
      <c r="P129" s="10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6"/>
    </row>
    <row r="130" spans="1:29" ht="12" customHeight="1">
      <c r="A130" s="18"/>
      <c r="B130" s="19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6"/>
      <c r="N130" s="10"/>
      <c r="O130" s="10"/>
      <c r="P130" s="10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6"/>
    </row>
    <row r="131" spans="1:29" ht="12" customHeight="1">
      <c r="A131" s="18"/>
      <c r="B131" s="19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6"/>
      <c r="N131" s="10"/>
      <c r="O131" s="10"/>
      <c r="P131" s="10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6"/>
    </row>
    <row r="132" spans="1:29" ht="12" customHeight="1">
      <c r="A132" s="18"/>
      <c r="B132" s="19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6"/>
      <c r="N132" s="10"/>
      <c r="O132" s="10"/>
      <c r="P132" s="10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6"/>
    </row>
    <row r="133" spans="1:29" ht="12" customHeight="1">
      <c r="A133" s="18"/>
      <c r="B133" s="19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6"/>
      <c r="N133" s="10"/>
      <c r="O133" s="10"/>
      <c r="P133" s="10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6"/>
    </row>
    <row r="134" spans="1:29" ht="12" customHeight="1">
      <c r="A134" s="18"/>
      <c r="B134" s="19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6"/>
      <c r="N134" s="10"/>
      <c r="O134" s="10"/>
      <c r="P134" s="10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6"/>
    </row>
    <row r="135" spans="1:29" ht="12" customHeight="1">
      <c r="A135" s="18"/>
      <c r="B135" s="19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6"/>
      <c r="N135" s="10"/>
      <c r="O135" s="10"/>
      <c r="P135" s="10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6"/>
    </row>
    <row r="136" spans="1:29" ht="12" customHeight="1">
      <c r="A136" s="18"/>
      <c r="B136" s="19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6"/>
      <c r="N136" s="10"/>
      <c r="O136" s="10"/>
      <c r="P136" s="10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6"/>
    </row>
    <row r="137" spans="1:29" ht="12" customHeight="1">
      <c r="A137" s="18"/>
      <c r="B137" s="19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6"/>
      <c r="N137" s="10"/>
      <c r="O137" s="10"/>
      <c r="P137" s="10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6"/>
    </row>
    <row r="138" spans="1:29" ht="12" customHeight="1">
      <c r="A138" s="18"/>
      <c r="B138" s="19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6"/>
      <c r="N138" s="10"/>
      <c r="O138" s="10"/>
      <c r="P138" s="10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6"/>
    </row>
    <row r="139" spans="1:29" ht="12" customHeight="1">
      <c r="A139" s="18"/>
      <c r="B139" s="19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6"/>
      <c r="N139" s="10"/>
      <c r="O139" s="10"/>
      <c r="P139" s="10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6"/>
    </row>
    <row r="140" spans="1:29" ht="12" customHeight="1">
      <c r="A140" s="18"/>
      <c r="B140" s="19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6"/>
      <c r="N140" s="10"/>
      <c r="O140" s="10"/>
      <c r="P140" s="10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6"/>
    </row>
    <row r="141" spans="1:29" ht="12" customHeight="1">
      <c r="A141" s="18"/>
      <c r="B141" s="19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6"/>
      <c r="N141" s="10"/>
      <c r="O141" s="10"/>
      <c r="P141" s="10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6"/>
    </row>
    <row r="142" spans="1:29" ht="12" customHeight="1">
      <c r="A142" s="18"/>
      <c r="B142" s="19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6"/>
      <c r="N142" s="10"/>
      <c r="O142" s="10"/>
      <c r="P142" s="10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6"/>
    </row>
    <row r="143" spans="1:29" ht="12" customHeight="1">
      <c r="A143" s="18"/>
      <c r="B143" s="19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6"/>
      <c r="N143" s="10"/>
      <c r="O143" s="10"/>
      <c r="P143" s="10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6"/>
    </row>
    <row r="144" spans="1:29" ht="12" customHeight="1">
      <c r="A144" s="18"/>
      <c r="B144" s="19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6"/>
      <c r="N144" s="10"/>
      <c r="O144" s="10"/>
      <c r="P144" s="10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6"/>
    </row>
    <row r="145" spans="1:29" ht="12" customHeight="1">
      <c r="A145" s="18"/>
      <c r="B145" s="19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6"/>
      <c r="N145" s="10"/>
      <c r="O145" s="10"/>
      <c r="P145" s="10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6"/>
    </row>
    <row r="146" spans="1:29" ht="12" customHeight="1">
      <c r="A146" s="18"/>
      <c r="B146" s="19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6"/>
      <c r="N146" s="10"/>
      <c r="O146" s="10"/>
      <c r="P146" s="10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6"/>
    </row>
    <row r="147" spans="1:29" ht="12" customHeight="1">
      <c r="A147" s="18"/>
      <c r="B147" s="19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6"/>
      <c r="N147" s="10"/>
      <c r="O147" s="10"/>
      <c r="P147" s="10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6"/>
    </row>
    <row r="148" spans="1:29" ht="12" customHeight="1">
      <c r="A148" s="18"/>
      <c r="B148" s="19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6"/>
      <c r="N148" s="10"/>
      <c r="O148" s="10"/>
      <c r="P148" s="10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6"/>
    </row>
    <row r="149" spans="1:29" ht="12" customHeight="1">
      <c r="A149" s="18"/>
      <c r="B149" s="19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6"/>
      <c r="N149" s="10"/>
      <c r="O149" s="10"/>
      <c r="P149" s="10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6"/>
    </row>
    <row r="150" spans="1:29" ht="12" customHeight="1">
      <c r="A150" s="18"/>
      <c r="B150" s="19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6"/>
      <c r="N150" s="10"/>
      <c r="O150" s="10"/>
      <c r="P150" s="10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6"/>
    </row>
    <row r="151" spans="1:29" ht="12" customHeight="1">
      <c r="A151" s="18"/>
      <c r="B151" s="19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6"/>
      <c r="N151" s="10"/>
      <c r="O151" s="10"/>
      <c r="P151" s="10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6"/>
    </row>
    <row r="152" spans="1:29" ht="12" customHeight="1">
      <c r="A152" s="18"/>
      <c r="B152" s="19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6"/>
      <c r="N152" s="10"/>
      <c r="O152" s="10"/>
      <c r="P152" s="10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6"/>
    </row>
    <row r="153" spans="1:29" ht="12" customHeight="1">
      <c r="A153" s="18"/>
      <c r="B153" s="19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6"/>
      <c r="N153" s="10"/>
      <c r="O153" s="10"/>
      <c r="P153" s="10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6"/>
    </row>
    <row r="154" spans="1:29" ht="12" customHeight="1">
      <c r="A154" s="18"/>
      <c r="B154" s="19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6"/>
      <c r="N154" s="10"/>
      <c r="O154" s="10"/>
      <c r="P154" s="10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6"/>
    </row>
    <row r="155" spans="1:29" ht="12" customHeight="1">
      <c r="A155" s="18"/>
      <c r="B155" s="19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6"/>
      <c r="N155" s="10"/>
      <c r="O155" s="10"/>
      <c r="P155" s="10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6"/>
    </row>
    <row r="156" spans="1:29" ht="12" customHeight="1">
      <c r="A156" s="18"/>
      <c r="B156" s="19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6"/>
      <c r="N156" s="10"/>
      <c r="O156" s="10"/>
      <c r="P156" s="10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6"/>
    </row>
    <row r="157" spans="1:29" ht="12" customHeight="1">
      <c r="A157" s="18"/>
      <c r="B157" s="19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6"/>
      <c r="N157" s="10"/>
      <c r="O157" s="10"/>
      <c r="P157" s="10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6"/>
    </row>
    <row r="158" spans="1:29" ht="12" customHeight="1">
      <c r="A158" s="18"/>
      <c r="B158" s="19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6"/>
      <c r="N158" s="10"/>
      <c r="O158" s="10"/>
      <c r="P158" s="10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6"/>
    </row>
    <row r="159" spans="1:29" ht="12" customHeight="1">
      <c r="A159" s="18"/>
      <c r="B159" s="19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6"/>
      <c r="N159" s="10"/>
      <c r="O159" s="10"/>
      <c r="P159" s="10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6"/>
    </row>
    <row r="160" spans="1:29" ht="12" customHeight="1">
      <c r="A160" s="18"/>
      <c r="B160" s="19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6"/>
      <c r="N160" s="10"/>
      <c r="O160" s="10"/>
      <c r="P160" s="10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6"/>
    </row>
    <row r="161" spans="1:29" ht="12" customHeight="1">
      <c r="A161" s="18"/>
      <c r="B161" s="19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6"/>
      <c r="N161" s="10"/>
      <c r="O161" s="10"/>
      <c r="P161" s="10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6"/>
    </row>
    <row r="162" spans="1:29" ht="12" customHeight="1">
      <c r="A162" s="18"/>
      <c r="B162" s="19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6"/>
      <c r="N162" s="10"/>
      <c r="O162" s="10"/>
      <c r="P162" s="10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6"/>
    </row>
    <row r="163" spans="1:29" ht="12" customHeight="1">
      <c r="A163" s="18"/>
      <c r="B163" s="19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6"/>
      <c r="N163" s="10"/>
      <c r="O163" s="10"/>
      <c r="P163" s="10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6"/>
    </row>
    <row r="164" spans="1:29" ht="12" customHeight="1">
      <c r="A164" s="18"/>
      <c r="B164" s="19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6"/>
      <c r="N164" s="10"/>
      <c r="O164" s="10"/>
      <c r="P164" s="10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6"/>
    </row>
    <row r="165" spans="1:29" ht="12" customHeight="1">
      <c r="A165" s="18"/>
      <c r="B165" s="19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6"/>
      <c r="N165" s="10"/>
      <c r="O165" s="10"/>
      <c r="P165" s="10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6"/>
    </row>
    <row r="166" spans="1:29" ht="12" customHeight="1">
      <c r="A166" s="18"/>
      <c r="B166" s="19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6"/>
      <c r="N166" s="10"/>
      <c r="O166" s="10"/>
      <c r="P166" s="10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6"/>
    </row>
    <row r="167" spans="1:29" ht="12" customHeight="1">
      <c r="A167" s="18"/>
      <c r="B167" s="19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6"/>
      <c r="N167" s="10"/>
      <c r="O167" s="10"/>
      <c r="P167" s="10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6"/>
    </row>
    <row r="168" spans="1:29" ht="12" customHeight="1">
      <c r="A168" s="18"/>
      <c r="B168" s="19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6"/>
      <c r="N168" s="10"/>
      <c r="O168" s="10"/>
      <c r="P168" s="10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6"/>
    </row>
    <row r="169" spans="1:29" ht="12" customHeight="1">
      <c r="A169" s="18"/>
      <c r="B169" s="19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6"/>
      <c r="N169" s="10"/>
      <c r="O169" s="10"/>
      <c r="P169" s="10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6"/>
    </row>
    <row r="170" spans="1:29" ht="12" customHeight="1">
      <c r="A170" s="18"/>
      <c r="B170" s="19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6"/>
      <c r="N170" s="10"/>
      <c r="O170" s="10"/>
      <c r="P170" s="10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6"/>
    </row>
    <row r="171" spans="1:29" ht="12" customHeight="1">
      <c r="A171" s="18"/>
      <c r="B171" s="19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6"/>
      <c r="N171" s="10"/>
      <c r="O171" s="10"/>
      <c r="P171" s="10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6"/>
    </row>
    <row r="172" spans="1:29" ht="12" customHeight="1">
      <c r="A172" s="18"/>
      <c r="B172" s="19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6"/>
      <c r="N172" s="10"/>
      <c r="O172" s="10"/>
      <c r="P172" s="10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6"/>
    </row>
    <row r="173" spans="1:29" ht="12" customHeight="1">
      <c r="A173" s="18"/>
      <c r="B173" s="19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6"/>
      <c r="N173" s="10"/>
      <c r="O173" s="10"/>
      <c r="P173" s="10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6"/>
    </row>
    <row r="174" spans="1:29" ht="12" customHeight="1">
      <c r="A174" s="18"/>
      <c r="B174" s="19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6"/>
      <c r="N174" s="10"/>
      <c r="O174" s="10"/>
      <c r="P174" s="10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6"/>
    </row>
    <row r="175" spans="1:29" ht="12" customHeight="1">
      <c r="A175" s="18"/>
      <c r="B175" s="19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6"/>
      <c r="N175" s="10"/>
      <c r="O175" s="10"/>
      <c r="P175" s="10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6"/>
    </row>
    <row r="176" spans="1:29" ht="12" customHeight="1">
      <c r="A176" s="18"/>
      <c r="B176" s="19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6"/>
      <c r="N176" s="10"/>
      <c r="O176" s="10"/>
      <c r="P176" s="10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6"/>
    </row>
    <row r="177" spans="1:29" ht="12" customHeight="1">
      <c r="A177" s="18"/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6"/>
      <c r="N177" s="10"/>
      <c r="O177" s="10"/>
      <c r="P177" s="10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6"/>
    </row>
    <row r="178" spans="1:29" ht="12" customHeight="1">
      <c r="A178" s="18"/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6"/>
      <c r="N178" s="10"/>
      <c r="O178" s="10"/>
      <c r="P178" s="10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6"/>
    </row>
    <row r="179" spans="1:29" ht="12" customHeight="1">
      <c r="A179" s="18"/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6"/>
      <c r="N179" s="10"/>
      <c r="O179" s="10"/>
      <c r="P179" s="10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6"/>
    </row>
    <row r="180" spans="1:29" ht="12" customHeight="1">
      <c r="A180" s="18"/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6"/>
      <c r="N180" s="10"/>
      <c r="O180" s="10"/>
      <c r="P180" s="10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6"/>
    </row>
    <row r="181" spans="1:29" ht="12" customHeight="1">
      <c r="A181" s="18"/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6"/>
      <c r="N181" s="10"/>
      <c r="O181" s="10"/>
      <c r="P181" s="10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6"/>
    </row>
    <row r="182" spans="1:29" ht="12" customHeight="1">
      <c r="A182" s="18"/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6"/>
      <c r="N182" s="10"/>
      <c r="O182" s="10"/>
      <c r="P182" s="10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6"/>
    </row>
    <row r="183" spans="1:29" ht="12" customHeight="1">
      <c r="A183" s="6"/>
      <c r="B183" s="7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10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</row>
    <row r="184" spans="1:29" ht="12" customHeight="1">
      <c r="A184" s="6"/>
      <c r="B184" s="7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10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</row>
    <row r="185" spans="1:29" ht="12" customHeight="1">
      <c r="A185" s="6"/>
      <c r="B185" s="7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10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</row>
    <row r="186" spans="1:29" ht="12" customHeight="1">
      <c r="A186" s="6"/>
      <c r="B186" s="7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10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</row>
    <row r="187" spans="1:29" ht="12" customHeight="1">
      <c r="A187" s="6"/>
      <c r="B187" s="7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10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</row>
    <row r="188" spans="1:29" ht="12" customHeight="1">
      <c r="A188" s="6"/>
      <c r="B188" s="7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10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</row>
    <row r="189" spans="1:29" ht="12" customHeight="1">
      <c r="A189" s="6"/>
      <c r="B189" s="7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10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</row>
    <row r="190" spans="1:29" ht="12" customHeight="1">
      <c r="A190" s="6"/>
      <c r="B190" s="7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10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</row>
    <row r="191" spans="1:29" ht="12" customHeight="1">
      <c r="A191" s="6"/>
      <c r="B191" s="7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10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</row>
    <row r="192" spans="1:29" ht="12" customHeight="1">
      <c r="A192" s="6"/>
      <c r="B192" s="7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10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</row>
    <row r="193" spans="1:29" ht="12" customHeight="1">
      <c r="A193" s="6"/>
      <c r="B193" s="7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10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</row>
    <row r="194" spans="1:29" ht="12" customHeight="1">
      <c r="A194" s="6"/>
      <c r="B194" s="7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10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</row>
    <row r="195" spans="1:29" ht="12" customHeight="1">
      <c r="A195" s="6"/>
      <c r="B195" s="7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10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</row>
    <row r="196" spans="1:29" ht="12" customHeight="1">
      <c r="A196" s="6"/>
      <c r="B196" s="7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10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</row>
    <row r="197" spans="1:29" ht="12" customHeight="1">
      <c r="A197" s="6"/>
      <c r="B197" s="7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10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</row>
    <row r="198" spans="1:29" ht="12" customHeight="1">
      <c r="A198" s="6"/>
      <c r="B198" s="7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10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</row>
    <row r="199" spans="1:29" ht="12" customHeight="1">
      <c r="A199" s="6"/>
      <c r="B199" s="7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10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</row>
    <row r="200" spans="1:29" ht="12" customHeight="1">
      <c r="A200" s="6"/>
      <c r="B200" s="7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10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</row>
    <row r="201" spans="1:29" ht="12" customHeight="1">
      <c r="A201" s="6"/>
      <c r="B201" s="7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10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</row>
    <row r="202" spans="1:29" ht="12" customHeight="1">
      <c r="A202" s="6"/>
      <c r="B202" s="7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10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</row>
    <row r="203" spans="1:29" ht="12" customHeight="1">
      <c r="A203" s="6"/>
      <c r="B203" s="7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10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</row>
    <row r="204" spans="1:29" ht="12" customHeight="1">
      <c r="A204" s="6"/>
      <c r="B204" s="7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10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</row>
    <row r="205" spans="1:29" ht="12" customHeight="1">
      <c r="A205" s="6"/>
      <c r="B205" s="7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10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</row>
    <row r="206" spans="1:29" ht="12" customHeight="1">
      <c r="A206" s="6"/>
      <c r="B206" s="7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10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</row>
    <row r="207" spans="1:29" ht="12" customHeight="1">
      <c r="A207" s="6"/>
      <c r="B207" s="7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10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</row>
    <row r="208" spans="1:29" ht="12" customHeight="1">
      <c r="A208" s="6"/>
      <c r="B208" s="7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10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</row>
    <row r="209" spans="1:29" ht="12" customHeight="1">
      <c r="A209" s="6"/>
      <c r="B209" s="7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10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</row>
    <row r="210" spans="1:29" ht="12" customHeight="1">
      <c r="A210" s="6"/>
      <c r="B210" s="7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10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</row>
    <row r="211" spans="1:29" ht="12" customHeight="1">
      <c r="A211" s="6"/>
      <c r="B211" s="7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10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</row>
    <row r="212" spans="1:29" ht="12" customHeight="1">
      <c r="A212" s="6"/>
      <c r="B212" s="7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10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</row>
    <row r="213" spans="1:29" ht="12" customHeight="1">
      <c r="A213" s="6"/>
      <c r="B213" s="7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10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</row>
    <row r="214" spans="1:29" ht="12" customHeight="1">
      <c r="A214" s="6"/>
      <c r="B214" s="7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10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</row>
    <row r="215" spans="1:29" ht="12" customHeight="1">
      <c r="A215" s="6"/>
      <c r="B215" s="7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10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</row>
    <row r="216" spans="1:29" ht="12" customHeight="1">
      <c r="A216" s="6"/>
      <c r="B216" s="7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10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</row>
    <row r="217" spans="1:29" ht="12" customHeight="1">
      <c r="A217" s="6"/>
      <c r="B217" s="7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10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</row>
    <row r="218" spans="1:29" ht="12" customHeight="1">
      <c r="A218" s="6"/>
      <c r="B218" s="7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10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</row>
    <row r="219" spans="1:29" ht="12" customHeight="1">
      <c r="A219" s="6"/>
      <c r="B219" s="7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10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</row>
  </sheetData>
  <mergeCells count="11">
    <mergeCell ref="A14:A17"/>
    <mergeCell ref="A7:A10"/>
    <mergeCell ref="A11:A13"/>
    <mergeCell ref="A18:A19"/>
    <mergeCell ref="A1:AB1"/>
    <mergeCell ref="A2:AB2"/>
    <mergeCell ref="B4:E4"/>
    <mergeCell ref="N4:P4"/>
    <mergeCell ref="C6:L6"/>
    <mergeCell ref="N6:P6"/>
    <mergeCell ref="R6:AA6"/>
  </mergeCells>
  <printOptions horizontalCentered="1" verticalCentered="1"/>
  <pageMargins left="0.39370078740157483" right="0.39370078740157483" top="0.39370078740157483" bottom="0.39370078740157483" header="0" footer="0"/>
  <pageSetup scale="7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K6" sqref="K6"/>
    </sheetView>
  </sheetViews>
  <sheetFormatPr defaultRowHeight="15"/>
  <cols>
    <col min="1" max="1" width="15.85546875" bestFit="1" customWidth="1"/>
    <col min="2" max="8" width="9.140625" style="135"/>
    <col min="9" max="9" width="11.42578125" style="135" bestFit="1" customWidth="1"/>
    <col min="10" max="10" width="9.140625" style="136"/>
  </cols>
  <sheetData>
    <row r="1" spans="1:12">
      <c r="A1" t="s">
        <v>94</v>
      </c>
      <c r="B1" s="135" t="s">
        <v>96</v>
      </c>
      <c r="C1" s="135" t="s">
        <v>98</v>
      </c>
      <c r="D1" s="135" t="s">
        <v>99</v>
      </c>
      <c r="E1" s="135" t="s">
        <v>100</v>
      </c>
      <c r="F1" s="135" t="s">
        <v>101</v>
      </c>
      <c r="G1" s="135" t="s">
        <v>102</v>
      </c>
      <c r="H1" s="135" t="s">
        <v>103</v>
      </c>
      <c r="I1" s="135" t="s">
        <v>104</v>
      </c>
      <c r="J1" s="137" t="s">
        <v>20</v>
      </c>
    </row>
    <row r="2" spans="1:12">
      <c r="A2" t="s">
        <v>63</v>
      </c>
      <c r="B2" s="135">
        <v>2</v>
      </c>
      <c r="C2" s="135">
        <v>2</v>
      </c>
      <c r="D2" s="135">
        <v>0</v>
      </c>
      <c r="E2" s="135">
        <v>0</v>
      </c>
      <c r="F2" s="135">
        <v>7</v>
      </c>
      <c r="G2" s="135">
        <v>0</v>
      </c>
      <c r="H2" s="135">
        <v>7</v>
      </c>
      <c r="I2" s="135">
        <v>6</v>
      </c>
      <c r="J2" s="136">
        <v>1</v>
      </c>
    </row>
    <row r="3" spans="1:12">
      <c r="A3" t="s">
        <v>81</v>
      </c>
      <c r="B3" s="135">
        <v>2</v>
      </c>
      <c r="C3" s="135">
        <v>2</v>
      </c>
      <c r="D3" s="135">
        <v>0</v>
      </c>
      <c r="E3" s="135">
        <v>0</v>
      </c>
      <c r="F3" s="135">
        <v>4</v>
      </c>
      <c r="G3" s="135">
        <v>0</v>
      </c>
      <c r="H3" s="135">
        <v>4</v>
      </c>
      <c r="I3" s="135">
        <v>6</v>
      </c>
      <c r="J3" s="136">
        <v>2</v>
      </c>
    </row>
    <row r="4" spans="1:12">
      <c r="A4" t="s">
        <v>88</v>
      </c>
      <c r="B4" s="135">
        <v>2</v>
      </c>
      <c r="C4" s="135">
        <v>1</v>
      </c>
      <c r="D4" s="135">
        <v>1</v>
      </c>
      <c r="E4" s="135">
        <v>0</v>
      </c>
      <c r="F4" s="135">
        <v>4</v>
      </c>
      <c r="G4" s="135">
        <v>2</v>
      </c>
      <c r="H4" s="135">
        <v>2</v>
      </c>
      <c r="I4" s="135">
        <v>4</v>
      </c>
      <c r="J4" s="136">
        <v>3</v>
      </c>
      <c r="K4" s="135">
        <v>3</v>
      </c>
      <c r="L4" s="135">
        <v>3</v>
      </c>
    </row>
    <row r="5" spans="1:12">
      <c r="A5" t="s">
        <v>87</v>
      </c>
      <c r="B5" s="135">
        <v>2</v>
      </c>
      <c r="C5" s="135">
        <v>1</v>
      </c>
      <c r="D5" s="135">
        <v>1</v>
      </c>
      <c r="E5" s="135">
        <v>0</v>
      </c>
      <c r="F5" s="135">
        <v>3</v>
      </c>
      <c r="G5" s="135">
        <v>2</v>
      </c>
      <c r="H5" s="135">
        <v>1</v>
      </c>
      <c r="I5" s="135">
        <v>4</v>
      </c>
      <c r="J5" s="136">
        <v>4</v>
      </c>
      <c r="K5" s="135">
        <v>1</v>
      </c>
      <c r="L5" s="135">
        <v>3</v>
      </c>
    </row>
    <row r="6" spans="1:12">
      <c r="A6" t="s">
        <v>69</v>
      </c>
      <c r="B6" s="135">
        <v>2</v>
      </c>
      <c r="C6" s="135">
        <v>1</v>
      </c>
      <c r="D6" s="135">
        <v>1</v>
      </c>
      <c r="E6" s="135">
        <v>0</v>
      </c>
      <c r="F6" s="135">
        <v>2</v>
      </c>
      <c r="G6" s="135">
        <v>1</v>
      </c>
      <c r="H6" s="135">
        <v>1</v>
      </c>
      <c r="I6" s="135">
        <v>4</v>
      </c>
      <c r="J6" s="136">
        <v>5</v>
      </c>
    </row>
    <row r="7" spans="1:12">
      <c r="A7" t="s">
        <v>75</v>
      </c>
      <c r="B7" s="135">
        <v>2</v>
      </c>
      <c r="C7" s="135">
        <v>1</v>
      </c>
      <c r="D7" s="135">
        <v>0</v>
      </c>
      <c r="E7" s="135">
        <v>1</v>
      </c>
      <c r="F7" s="135">
        <v>2</v>
      </c>
      <c r="G7" s="135">
        <v>1</v>
      </c>
      <c r="H7" s="135">
        <v>1</v>
      </c>
      <c r="I7" s="135">
        <v>3</v>
      </c>
      <c r="J7" s="136">
        <v>6</v>
      </c>
    </row>
    <row r="8" spans="1:12">
      <c r="A8" t="s">
        <v>64</v>
      </c>
      <c r="B8" s="135">
        <v>2</v>
      </c>
      <c r="C8" s="135">
        <v>1</v>
      </c>
      <c r="D8" s="135">
        <v>0</v>
      </c>
      <c r="E8" s="135">
        <v>1</v>
      </c>
      <c r="F8" s="135">
        <v>2</v>
      </c>
      <c r="G8" s="135">
        <v>2</v>
      </c>
      <c r="H8" s="135">
        <v>0</v>
      </c>
      <c r="I8" s="135">
        <v>3</v>
      </c>
      <c r="J8" s="137">
        <v>7</v>
      </c>
    </row>
    <row r="9" spans="1:12">
      <c r="A9" t="s">
        <v>77</v>
      </c>
      <c r="B9" s="135">
        <v>2</v>
      </c>
      <c r="C9" s="135">
        <v>1</v>
      </c>
      <c r="D9" s="135">
        <v>0</v>
      </c>
      <c r="E9" s="135">
        <v>1</v>
      </c>
      <c r="F9" s="135">
        <v>2</v>
      </c>
      <c r="G9" s="135">
        <v>2</v>
      </c>
      <c r="H9" s="135">
        <v>0</v>
      </c>
      <c r="I9" s="135">
        <v>3</v>
      </c>
      <c r="J9" s="137">
        <v>8</v>
      </c>
    </row>
    <row r="10" spans="1:12" s="138" customFormat="1">
      <c r="A10" s="138" t="s">
        <v>76</v>
      </c>
      <c r="B10" s="139">
        <v>2</v>
      </c>
      <c r="C10" s="139">
        <v>1</v>
      </c>
      <c r="D10" s="139">
        <v>0</v>
      </c>
      <c r="E10" s="139">
        <v>1</v>
      </c>
      <c r="F10" s="139">
        <v>1</v>
      </c>
      <c r="G10" s="139">
        <v>2</v>
      </c>
      <c r="H10" s="139">
        <v>-1</v>
      </c>
      <c r="I10" s="139">
        <v>3</v>
      </c>
      <c r="J10" s="140">
        <v>9</v>
      </c>
    </row>
    <row r="11" spans="1:12" s="138" customFormat="1">
      <c r="A11" s="138" t="s">
        <v>71</v>
      </c>
      <c r="B11" s="139">
        <v>2</v>
      </c>
      <c r="C11" s="139">
        <v>0</v>
      </c>
      <c r="D11" s="139">
        <v>2</v>
      </c>
      <c r="E11" s="139">
        <v>0</v>
      </c>
      <c r="F11" s="139">
        <v>1</v>
      </c>
      <c r="G11" s="139">
        <v>1</v>
      </c>
      <c r="H11" s="139">
        <v>0</v>
      </c>
      <c r="I11" s="139">
        <v>2</v>
      </c>
      <c r="J11" s="141">
        <v>10</v>
      </c>
    </row>
    <row r="12" spans="1:12" s="138" customFormat="1">
      <c r="A12" s="138" t="s">
        <v>70</v>
      </c>
      <c r="B12" s="139">
        <v>2</v>
      </c>
      <c r="C12" s="139">
        <v>0</v>
      </c>
      <c r="D12" s="139">
        <v>1</v>
      </c>
      <c r="E12" s="139">
        <v>1</v>
      </c>
      <c r="F12" s="139">
        <v>0</v>
      </c>
      <c r="G12" s="139">
        <v>1</v>
      </c>
      <c r="H12" s="139">
        <v>-1</v>
      </c>
      <c r="I12" s="139">
        <v>1</v>
      </c>
      <c r="J12" s="141">
        <v>11</v>
      </c>
    </row>
    <row r="13" spans="1:12" s="138" customFormat="1">
      <c r="A13" s="138" t="s">
        <v>83</v>
      </c>
      <c r="B13" s="139">
        <v>2</v>
      </c>
      <c r="C13" s="139">
        <v>0</v>
      </c>
      <c r="D13" s="139">
        <v>1</v>
      </c>
      <c r="E13" s="139">
        <v>1</v>
      </c>
      <c r="F13" s="139">
        <v>1</v>
      </c>
      <c r="G13" s="139">
        <v>3</v>
      </c>
      <c r="H13" s="139">
        <v>-2</v>
      </c>
      <c r="I13" s="139">
        <v>1</v>
      </c>
      <c r="J13" s="141">
        <v>12</v>
      </c>
    </row>
    <row r="14" spans="1:12">
      <c r="A14" t="s">
        <v>82</v>
      </c>
      <c r="B14" s="135">
        <v>2</v>
      </c>
      <c r="C14" s="135">
        <v>0</v>
      </c>
      <c r="D14" s="135">
        <v>1</v>
      </c>
      <c r="E14" s="135">
        <v>1</v>
      </c>
      <c r="F14" s="135">
        <v>1</v>
      </c>
      <c r="G14" s="135">
        <v>3</v>
      </c>
      <c r="H14" s="135">
        <v>-2</v>
      </c>
      <c r="I14" s="135">
        <v>1</v>
      </c>
      <c r="J14" s="136">
        <v>13</v>
      </c>
    </row>
    <row r="15" spans="1:12">
      <c r="A15" t="s">
        <v>89</v>
      </c>
      <c r="B15" s="135">
        <v>2</v>
      </c>
      <c r="C15" s="135">
        <v>0</v>
      </c>
      <c r="D15" s="135">
        <v>0</v>
      </c>
      <c r="E15" s="135">
        <v>2</v>
      </c>
      <c r="F15" s="135">
        <v>2</v>
      </c>
      <c r="G15" s="135">
        <v>5</v>
      </c>
      <c r="H15" s="135">
        <v>-3</v>
      </c>
      <c r="I15" s="135">
        <v>0</v>
      </c>
      <c r="J15" s="136">
        <v>14</v>
      </c>
    </row>
    <row r="16" spans="1:12">
      <c r="A16" t="s">
        <v>65</v>
      </c>
      <c r="B16" s="135">
        <v>2</v>
      </c>
      <c r="C16" s="135">
        <v>0</v>
      </c>
      <c r="D16" s="135">
        <v>0</v>
      </c>
      <c r="E16" s="135">
        <v>2</v>
      </c>
      <c r="F16" s="135">
        <v>0</v>
      </c>
      <c r="G16" s="135">
        <v>7</v>
      </c>
      <c r="H16" s="135">
        <v>-7</v>
      </c>
      <c r="I16" s="135">
        <v>0</v>
      </c>
      <c r="J16" s="136">
        <v>15</v>
      </c>
    </row>
    <row r="17" spans="2:9">
      <c r="B17" s="135">
        <f t="shared" ref="B17:I17" si="0">SUM(B2:B16)</f>
        <v>30</v>
      </c>
      <c r="C17" s="135">
        <f t="shared" si="0"/>
        <v>11</v>
      </c>
      <c r="D17" s="135">
        <f t="shared" si="0"/>
        <v>8</v>
      </c>
      <c r="E17" s="135">
        <f t="shared" si="0"/>
        <v>11</v>
      </c>
      <c r="F17" s="135">
        <f t="shared" si="0"/>
        <v>32</v>
      </c>
      <c r="G17" s="135">
        <f t="shared" si="0"/>
        <v>32</v>
      </c>
      <c r="H17" s="135">
        <f t="shared" si="0"/>
        <v>0</v>
      </c>
      <c r="I17" s="135">
        <f t="shared" si="0"/>
        <v>41</v>
      </c>
    </row>
  </sheetData>
  <sortState ref="A2:J16">
    <sortCondition ref="J2:J16"/>
  </sortState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>
  <dimension ref="A1:K68"/>
  <sheetViews>
    <sheetView workbookViewId="0"/>
  </sheetViews>
  <sheetFormatPr defaultColWidth="14.42578125" defaultRowHeight="15" customHeight="1"/>
  <cols>
    <col min="1" max="1" width="6.7109375" customWidth="1"/>
    <col min="2" max="2" width="23.140625" customWidth="1"/>
    <col min="3" max="10" width="6.7109375" customWidth="1"/>
    <col min="11" max="11" width="8.140625" customWidth="1"/>
  </cols>
  <sheetData>
    <row r="1" spans="1:11" ht="30" customHeight="1">
      <c r="A1" s="91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25.5" customHeight="1">
      <c r="A2" s="89" t="s">
        <v>54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24.75" customHeight="1">
      <c r="A3" s="88" t="s">
        <v>56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ht="18" customHeight="1">
      <c r="A4" s="7"/>
      <c r="B4" s="7"/>
      <c r="C4" s="7"/>
      <c r="D4" s="7"/>
      <c r="E4" s="7"/>
      <c r="F4" s="7"/>
      <c r="G4" s="7"/>
      <c r="H4" s="7"/>
      <c r="I4" s="7"/>
      <c r="J4" s="7"/>
      <c r="K4" s="47"/>
    </row>
    <row r="5" spans="1:11" ht="18" customHeight="1">
      <c r="A5" s="48" t="s">
        <v>33</v>
      </c>
      <c r="B5" s="49" t="s">
        <v>21</v>
      </c>
      <c r="C5" s="49" t="s">
        <v>22</v>
      </c>
      <c r="D5" s="49" t="s">
        <v>0</v>
      </c>
      <c r="E5" s="49" t="s">
        <v>1</v>
      </c>
      <c r="F5" s="49" t="s">
        <v>2</v>
      </c>
      <c r="G5" s="49" t="s">
        <v>23</v>
      </c>
      <c r="H5" s="49" t="s">
        <v>4</v>
      </c>
      <c r="I5" s="49" t="s">
        <v>24</v>
      </c>
      <c r="J5" s="49" t="s">
        <v>25</v>
      </c>
      <c r="K5" s="50" t="s">
        <v>26</v>
      </c>
    </row>
    <row r="6" spans="1:11" ht="18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18" customHeight="1">
      <c r="A7" s="21" t="s">
        <v>28</v>
      </c>
      <c r="B7" s="21" t="str">
        <f ca="1">INDIRECT('Auxiliar (2)'!W2)</f>
        <v>Bronze-1</v>
      </c>
      <c r="C7" s="21">
        <f t="shared" ref="C7:C9" ca="1" si="0">D7+E7+F7</f>
        <v>0</v>
      </c>
      <c r="D7" s="21">
        <f ca="1">INDIRECT('Auxiliar (2)'!X2)</f>
        <v>0</v>
      </c>
      <c r="E7" s="21">
        <f ca="1">INDIRECT('Auxiliar (2)'!Y2)</f>
        <v>0</v>
      </c>
      <c r="F7" s="21">
        <f ca="1">INDIRECT('Auxiliar (2)'!Z2)</f>
        <v>0</v>
      </c>
      <c r="G7" s="21">
        <f ca="1">INDIRECT('Auxiliar (2)'!AA2)</f>
        <v>0</v>
      </c>
      <c r="H7" s="21">
        <f ca="1">INDIRECT('Auxiliar (2)'!AB2)</f>
        <v>0</v>
      </c>
      <c r="I7" s="21">
        <f t="shared" ref="I7:I9" ca="1" si="1">G7-H7</f>
        <v>0</v>
      </c>
      <c r="J7" s="22">
        <f t="shared" ref="J7:J9" ca="1" si="2">(3*D7)+E7</f>
        <v>0</v>
      </c>
      <c r="K7" s="23">
        <f t="shared" ref="K7:K9" ca="1" si="3">IF(ISERR((J7/(C7*3))),0,((J7/(C7*3))))</f>
        <v>0</v>
      </c>
    </row>
    <row r="8" spans="1:11" ht="18" customHeight="1">
      <c r="A8" s="21" t="s">
        <v>29</v>
      </c>
      <c r="B8" s="21" t="str">
        <f ca="1">INDIRECT('Auxiliar (2)'!W3)</f>
        <v>Bronze-2</v>
      </c>
      <c r="C8" s="21">
        <f t="shared" ca="1" si="0"/>
        <v>0</v>
      </c>
      <c r="D8" s="21">
        <f ca="1">INDIRECT('Auxiliar (2)'!X3)</f>
        <v>0</v>
      </c>
      <c r="E8" s="21">
        <f ca="1">INDIRECT('Auxiliar (2)'!Y3)</f>
        <v>0</v>
      </c>
      <c r="F8" s="21">
        <f ca="1">INDIRECT('Auxiliar (2)'!Z3)</f>
        <v>0</v>
      </c>
      <c r="G8" s="21">
        <f ca="1">INDIRECT('Auxiliar (2)'!AA3)</f>
        <v>0</v>
      </c>
      <c r="H8" s="21">
        <f ca="1">INDIRECT('Auxiliar (2)'!AB3)</f>
        <v>0</v>
      </c>
      <c r="I8" s="21">
        <f t="shared" ca="1" si="1"/>
        <v>0</v>
      </c>
      <c r="J8" s="22">
        <f t="shared" ca="1" si="2"/>
        <v>0</v>
      </c>
      <c r="K8" s="23">
        <f t="shared" ca="1" si="3"/>
        <v>0</v>
      </c>
    </row>
    <row r="9" spans="1:11" ht="18" customHeight="1">
      <c r="A9" s="21" t="s">
        <v>30</v>
      </c>
      <c r="B9" s="21" t="str">
        <f ca="1">INDIRECT('Auxiliar (2)'!W4)</f>
        <v>Bronze-3</v>
      </c>
      <c r="C9" s="21">
        <f t="shared" ca="1" si="0"/>
        <v>0</v>
      </c>
      <c r="D9" s="21">
        <f ca="1">INDIRECT('Auxiliar (2)'!X4)</f>
        <v>0</v>
      </c>
      <c r="E9" s="21">
        <f ca="1">INDIRECT('Auxiliar (2)'!Y4)</f>
        <v>0</v>
      </c>
      <c r="F9" s="21">
        <f ca="1">INDIRECT('Auxiliar (2)'!Z4)</f>
        <v>0</v>
      </c>
      <c r="G9" s="21">
        <f ca="1">INDIRECT('Auxiliar (2)'!AA4)</f>
        <v>0</v>
      </c>
      <c r="H9" s="21">
        <f ca="1">INDIRECT('Auxiliar (2)'!AB4)</f>
        <v>0</v>
      </c>
      <c r="I9" s="21">
        <f t="shared" ca="1" si="1"/>
        <v>0</v>
      </c>
      <c r="J9" s="22">
        <f t="shared" ca="1" si="2"/>
        <v>0</v>
      </c>
      <c r="K9" s="23">
        <f t="shared" ca="1" si="3"/>
        <v>0</v>
      </c>
    </row>
    <row r="10" spans="1:11" ht="18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 ht="18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 ht="18" customHeight="1">
      <c r="A12" s="6"/>
      <c r="B12" s="6"/>
      <c r="C12" s="6"/>
      <c r="D12" s="6"/>
      <c r="E12" s="6"/>
      <c r="F12" s="6"/>
      <c r="G12" s="6"/>
      <c r="H12" s="6"/>
      <c r="I12" s="6"/>
      <c r="J12" s="7"/>
      <c r="K12" s="51"/>
    </row>
    <row r="13" spans="1:11" ht="18" customHeight="1">
      <c r="A13" s="6"/>
      <c r="B13" s="6"/>
      <c r="C13" s="6"/>
      <c r="D13" s="6"/>
      <c r="E13" s="6"/>
      <c r="F13" s="6"/>
      <c r="G13" s="6"/>
      <c r="H13" s="6"/>
      <c r="I13" s="6"/>
      <c r="J13" s="7"/>
      <c r="K13" s="51"/>
    </row>
    <row r="14" spans="1:11" ht="18" customHeight="1">
      <c r="A14" s="6"/>
      <c r="B14" s="6"/>
      <c r="C14" s="6"/>
      <c r="D14" s="6"/>
      <c r="E14" s="6"/>
      <c r="F14" s="6"/>
      <c r="G14" s="6"/>
      <c r="H14" s="6"/>
      <c r="I14" s="6"/>
      <c r="J14" s="7"/>
      <c r="K14" s="51"/>
    </row>
    <row r="15" spans="1:11" ht="18" customHeight="1">
      <c r="A15" s="6"/>
      <c r="B15" s="6"/>
      <c r="C15" s="6"/>
      <c r="D15" s="6"/>
      <c r="E15" s="6"/>
      <c r="F15" s="6"/>
      <c r="G15" s="6"/>
      <c r="H15" s="6"/>
      <c r="I15" s="6"/>
      <c r="J15" s="7"/>
      <c r="K15" s="51"/>
    </row>
    <row r="16" spans="1:11" ht="18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 ht="18" customHeight="1">
      <c r="A17" s="52"/>
      <c r="B17" s="53"/>
      <c r="C17" s="53"/>
      <c r="D17" s="53"/>
      <c r="E17" s="53"/>
      <c r="F17" s="53"/>
      <c r="G17" s="53"/>
      <c r="H17" s="53"/>
      <c r="I17" s="53"/>
      <c r="J17" s="53"/>
      <c r="K17" s="53"/>
    </row>
    <row r="18" spans="1:11" ht="18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1" ht="18" customHeight="1">
      <c r="A19" s="6"/>
      <c r="B19" s="6"/>
      <c r="C19" s="6"/>
      <c r="D19" s="6"/>
      <c r="E19" s="6"/>
      <c r="F19" s="6"/>
      <c r="G19" s="6"/>
      <c r="H19" s="6"/>
      <c r="I19" s="6"/>
      <c r="J19" s="7"/>
      <c r="K19" s="51"/>
    </row>
    <row r="20" spans="1:11" ht="18" customHeight="1">
      <c r="A20" s="6"/>
      <c r="B20" s="6"/>
      <c r="C20" s="6"/>
      <c r="D20" s="6"/>
      <c r="E20" s="6"/>
      <c r="F20" s="6"/>
      <c r="G20" s="6"/>
      <c r="H20" s="6"/>
      <c r="I20" s="6"/>
      <c r="J20" s="7"/>
      <c r="K20" s="51"/>
    </row>
    <row r="21" spans="1:11" ht="18" customHeight="1">
      <c r="A21" s="6"/>
      <c r="B21" s="6"/>
      <c r="C21" s="6"/>
      <c r="D21" s="6"/>
      <c r="E21" s="6"/>
      <c r="F21" s="6"/>
      <c r="G21" s="6"/>
      <c r="H21" s="6"/>
      <c r="I21" s="6"/>
      <c r="J21" s="7"/>
      <c r="K21" s="51"/>
    </row>
    <row r="22" spans="1:11" ht="18" customHeight="1">
      <c r="A22" s="6"/>
      <c r="B22" s="6"/>
      <c r="C22" s="6"/>
      <c r="D22" s="6"/>
      <c r="E22" s="6"/>
      <c r="F22" s="6"/>
      <c r="G22" s="6"/>
      <c r="H22" s="6"/>
      <c r="I22" s="6"/>
      <c r="J22" s="7"/>
      <c r="K22" s="51"/>
    </row>
    <row r="23" spans="1:11" ht="18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t="18" customHeight="1">
      <c r="A24" s="52"/>
      <c r="B24" s="53"/>
      <c r="C24" s="53"/>
      <c r="D24" s="53"/>
      <c r="E24" s="53"/>
      <c r="F24" s="53"/>
      <c r="G24" s="53"/>
      <c r="H24" s="53"/>
      <c r="I24" s="53"/>
      <c r="J24" s="53"/>
      <c r="K24" s="53"/>
    </row>
    <row r="25" spans="1:11" ht="18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 ht="18" customHeight="1">
      <c r="A26" s="6"/>
      <c r="B26" s="6"/>
      <c r="C26" s="6"/>
      <c r="D26" s="6"/>
      <c r="E26" s="6"/>
      <c r="F26" s="6"/>
      <c r="G26" s="6"/>
      <c r="H26" s="6"/>
      <c r="I26" s="6"/>
      <c r="J26" s="7"/>
      <c r="K26" s="51"/>
    </row>
    <row r="27" spans="1:11" ht="18" customHeight="1">
      <c r="A27" s="6"/>
      <c r="B27" s="6"/>
      <c r="C27" s="6"/>
      <c r="D27" s="6"/>
      <c r="E27" s="6"/>
      <c r="F27" s="6"/>
      <c r="G27" s="6"/>
      <c r="H27" s="6"/>
      <c r="I27" s="6"/>
      <c r="J27" s="7"/>
      <c r="K27" s="51"/>
    </row>
    <row r="28" spans="1:11" ht="18" customHeight="1">
      <c r="A28" s="6"/>
      <c r="B28" s="6"/>
      <c r="C28" s="6"/>
      <c r="D28" s="6"/>
      <c r="E28" s="6"/>
      <c r="F28" s="6"/>
      <c r="G28" s="6"/>
      <c r="H28" s="6"/>
      <c r="I28" s="6"/>
      <c r="J28" s="7"/>
      <c r="K28" s="51"/>
    </row>
    <row r="29" spans="1:11" ht="18" customHeight="1">
      <c r="A29" s="6"/>
      <c r="B29" s="6"/>
      <c r="C29" s="6"/>
      <c r="D29" s="6"/>
      <c r="E29" s="6"/>
      <c r="F29" s="6"/>
      <c r="G29" s="6"/>
      <c r="H29" s="6"/>
      <c r="I29" s="6"/>
      <c r="J29" s="7"/>
      <c r="K29" s="51"/>
    </row>
    <row r="30" spans="1:11" ht="12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 ht="12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 ht="12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 ht="12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ht="12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ht="12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ht="12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ht="12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 ht="12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 ht="12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 ht="12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</row>
    <row r="41" spans="1:11" ht="12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</row>
    <row r="42" spans="1:11" ht="12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</row>
    <row r="43" spans="1:11" ht="12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</row>
    <row r="44" spans="1:11" ht="12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</row>
    <row r="45" spans="1:11" ht="12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</row>
    <row r="46" spans="1:11" ht="12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</row>
    <row r="47" spans="1:11" ht="12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</row>
    <row r="48" spans="1:11" ht="12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</row>
    <row r="49" spans="1:11" ht="12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1:11" ht="12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1:11" ht="12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1:11" ht="12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</row>
    <row r="53" spans="1:11" ht="12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</row>
    <row r="54" spans="1:11" ht="12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1:11" ht="12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1:11" ht="12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</row>
    <row r="57" spans="1:11" ht="12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</row>
    <row r="58" spans="1:11" ht="12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</row>
    <row r="59" spans="1:11" ht="12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</row>
    <row r="60" spans="1:11" ht="12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</row>
    <row r="61" spans="1:11" ht="12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</row>
    <row r="62" spans="1:11" ht="12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1" ht="12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1:11" ht="12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</row>
    <row r="65" spans="1:11" ht="12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pans="1:11" ht="12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</row>
    <row r="67" spans="1:11" ht="12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</row>
    <row r="68" spans="1:11" ht="12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</row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BA100"/>
  <sheetViews>
    <sheetView zoomScale="90" zoomScaleNormal="90" workbookViewId="0">
      <selection activeCell="L5" sqref="L5"/>
    </sheetView>
  </sheetViews>
  <sheetFormatPr defaultColWidth="14.42578125" defaultRowHeight="15" customHeight="1"/>
  <cols>
    <col min="1" max="1" width="12.7109375" customWidth="1"/>
    <col min="2" max="2" width="4.7109375" customWidth="1"/>
    <col min="3" max="3" width="12.7109375" customWidth="1"/>
    <col min="4" max="11" width="2.7109375" customWidth="1"/>
    <col min="12" max="12" width="17" customWidth="1"/>
    <col min="13" max="17" width="3.7109375" customWidth="1"/>
    <col min="18" max="18" width="12" customWidth="1"/>
    <col min="19" max="21" width="3.7109375" customWidth="1"/>
    <col min="22" max="22" width="5.7109375" customWidth="1"/>
    <col min="23" max="23" width="13.28515625" customWidth="1"/>
    <col min="24" max="26" width="13.5703125" customWidth="1"/>
    <col min="27" max="27" width="13.42578125" customWidth="1"/>
    <col min="28" max="28" width="13.5703125" customWidth="1"/>
    <col min="29" max="29" width="11.5703125" customWidth="1"/>
    <col min="30" max="33" width="5.7109375" customWidth="1"/>
    <col min="34" max="49" width="9.140625" customWidth="1"/>
    <col min="50" max="50" width="24" customWidth="1"/>
    <col min="51" max="53" width="8.42578125" customWidth="1"/>
  </cols>
  <sheetData>
    <row r="1" spans="1:53" ht="12" customHeight="1">
      <c r="A1" s="24" t="str">
        <f>'Tabela da Segunda Fase'!M7</f>
        <v>MAGNETO</v>
      </c>
      <c r="B1" s="24">
        <f>IF('Tabela da Segunda Fase'!N7&lt;'Tabela da Segunda Fase'!P7,0,IF('Tabela da Segunda Fase'!N7='Tabela da Segunda Fase'!P7,1,IF('Tabela da Segunda Fase'!N7&gt;'Tabela da Segunda Fase'!P7,2)))</f>
        <v>2</v>
      </c>
      <c r="C1" s="24" t="str">
        <f>'Tabela da Segunda Fase'!Q7</f>
        <v>GERAÇÃO ELEITA</v>
      </c>
      <c r="D1" s="1">
        <f>IF('Tabela da Segunda Fase'!N7&gt;'Tabela da Segunda Fase'!P7,0,IF('Tabela da Segunda Fase'!N7='Tabela da Segunda Fase'!P7,1,IF('Tabela da Segunda Fase'!N7&lt;'Tabela da Segunda Fase'!P7,2)))</f>
        <v>0</v>
      </c>
      <c r="E1" s="1">
        <f>IF(ISNUMBER('Tabela da Segunda Fase'!N7),1,0)</f>
        <v>1</v>
      </c>
      <c r="F1" s="1">
        <f t="shared" ref="F1" si="0">IF(B1*E1=2,1,0)</f>
        <v>1</v>
      </c>
      <c r="G1" s="1">
        <f t="shared" ref="G1" si="1">IF(B1*E1=1,1,0)</f>
        <v>0</v>
      </c>
      <c r="H1" s="1">
        <f t="shared" ref="H1" si="2">IF(B1=0,IF(E1=1,1,0),0)</f>
        <v>0</v>
      </c>
      <c r="I1" s="1">
        <f t="shared" ref="I1" si="3">IF(E1*D1=2,1,0)</f>
        <v>0</v>
      </c>
      <c r="J1" s="1">
        <f t="shared" ref="J1" si="4">IF(E1*D1=1,1,0)</f>
        <v>0</v>
      </c>
      <c r="K1" s="1">
        <f t="shared" ref="K1" si="5">IF(D1=0,IF(E1=1,1,0),0)</f>
        <v>1</v>
      </c>
      <c r="L1" s="2" t="s">
        <v>52</v>
      </c>
      <c r="M1" s="2" t="s">
        <v>0</v>
      </c>
      <c r="N1" s="2" t="s">
        <v>1</v>
      </c>
      <c r="O1" s="2" t="s">
        <v>2</v>
      </c>
      <c r="P1" s="2" t="s">
        <v>3</v>
      </c>
      <c r="Q1" s="2" t="s">
        <v>4</v>
      </c>
      <c r="R1" s="1"/>
      <c r="S1" s="1"/>
      <c r="T1" s="1"/>
      <c r="U1" s="1"/>
      <c r="V1" s="3"/>
      <c r="W1" s="1" t="s">
        <v>5</v>
      </c>
      <c r="X1" s="1" t="s">
        <v>6</v>
      </c>
      <c r="Y1" s="1" t="s">
        <v>7</v>
      </c>
      <c r="Z1" s="1" t="s">
        <v>8</v>
      </c>
      <c r="AA1" s="1" t="s">
        <v>9</v>
      </c>
      <c r="AB1" s="1" t="s">
        <v>10</v>
      </c>
      <c r="AC1" s="1"/>
      <c r="AD1" s="1"/>
      <c r="AE1" s="1"/>
      <c r="AF1" s="1"/>
      <c r="AG1" s="1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25" t="s">
        <v>37</v>
      </c>
      <c r="AY1" s="3"/>
      <c r="AZ1" s="3"/>
      <c r="BA1" s="3"/>
    </row>
    <row r="2" spans="1:53" ht="12" customHeight="1">
      <c r="A2" s="24" t="str">
        <f>'Tabela da Segunda Fase'!M8</f>
        <v>IZALCI</v>
      </c>
      <c r="B2" s="24">
        <f>IF('Tabela da Segunda Fase'!N8&lt;'Tabela da Segunda Fase'!P8,0,IF('Tabela da Segunda Fase'!N8='Tabela da Segunda Fase'!P8,1,IF('Tabela da Segunda Fase'!N8&gt;'Tabela da Segunda Fase'!P8,2)))</f>
        <v>2</v>
      </c>
      <c r="C2" s="24" t="str">
        <f>'Tabela da Segunda Fase'!Q8</f>
        <v>LARA GALÃO</v>
      </c>
      <c r="D2" s="1">
        <f>IF('Tabela da Segunda Fase'!N8&gt;'Tabela da Segunda Fase'!P8,0,IF('Tabela da Segunda Fase'!N8='Tabela da Segunda Fase'!P8,1,IF('Tabela da Segunda Fase'!N8&lt;'Tabela da Segunda Fase'!P8,2)))</f>
        <v>0</v>
      </c>
      <c r="E2" s="1">
        <f>IF(ISNUMBER('Tabela da Segunda Fase'!N8),1,0)</f>
        <v>1</v>
      </c>
      <c r="F2" s="1">
        <f t="shared" ref="F2:F13" si="6">IF(B2*E2=2,1,0)</f>
        <v>1</v>
      </c>
      <c r="G2" s="1">
        <f t="shared" ref="G2:G13" si="7">IF(B2*E2=1,1,0)</f>
        <v>0</v>
      </c>
      <c r="H2" s="1">
        <f t="shared" ref="H2:H13" si="8">IF(B2=0,IF(E2=1,1,0),0)</f>
        <v>0</v>
      </c>
      <c r="I2" s="1">
        <f t="shared" ref="I2:I13" si="9">IF(E2*D2=2,1,0)</f>
        <v>0</v>
      </c>
      <c r="J2" s="1">
        <f t="shared" ref="J2:J13" si="10">IF(E2*D2=1,1,0)</f>
        <v>0</v>
      </c>
      <c r="K2" s="1">
        <f t="shared" ref="K2:K13" si="11">IF(D2=0,IF(E2=1,1,0),0)</f>
        <v>1</v>
      </c>
      <c r="L2" s="1" t="s">
        <v>60</v>
      </c>
      <c r="M2" s="1">
        <f t="shared" ref="M2:M4" si="12">SUMIF($A$1:$A$18,L2,$F$1:$F$18)+SUMIF($C$1:$C$18,L2,$I$1:$I$18)</f>
        <v>0</v>
      </c>
      <c r="N2" s="1">
        <f t="shared" ref="N2:N4" si="13">SUMIF($A$1:$A$18,L2,$G$1:$G$18)+SUMIF($C$1:$C$18,L2,$J$1:$J$18)</f>
        <v>0</v>
      </c>
      <c r="O2" s="1">
        <f t="shared" ref="O2:O4" si="14">SUMIF($A$1:$A$18,L2,$H$1:$H$18)+SUMIF($C$1:$C$18,L2,$K$1:$K$18)</f>
        <v>0</v>
      </c>
      <c r="P2" s="1">
        <f>SUMIF('Tabela da Segunda Fase'!$M$7:$M$17,L2,'Tabela da Segunda Fase'!$N$7:$N$17)+SUMIF('Tabela da Segunda Fase'!$Q$7:$Q$17,L2,'Tabela da Segunda Fase'!$P$7:$P$17)</f>
        <v>0</v>
      </c>
      <c r="Q2" s="1">
        <f>SUMIF('Tabela da Segunda Fase'!$M$7:$M$17,L2,'Tabela da Segunda Fase'!$P$7:$P$17)+SUMIF('Tabela da Segunda Fase'!$Q$7:$Q$17,L2,'Tabela da Segunda Fase'!$N$7:$N$17)</f>
        <v>0</v>
      </c>
      <c r="R2" s="1">
        <f t="shared" ref="R2:R4" si="15">(1000000*((3*M2)+N2))+(10000*M2)+(100*(P2-Q2))+P2+(0.001*(30-T2))</f>
        <v>2.9000000000000001E-2</v>
      </c>
      <c r="S2" s="1">
        <f t="shared" ref="S2:S4" si="16">RANK(R2,$R$2:$R$4)</f>
        <v>1</v>
      </c>
      <c r="T2" s="1">
        <v>1</v>
      </c>
      <c r="U2" s="1">
        <f t="shared" ref="U2:U4" si="17">IF($S$2=T2,2,0)+IF($S$3=T2,3,0)+IF($S$4=T2,4,0)</f>
        <v>2</v>
      </c>
      <c r="V2" s="3"/>
      <c r="W2" s="3" t="str">
        <f t="shared" ref="W2:AB2" si="18">CONCATENATE("'Auxiliar (2)'!",W$1,$U2)</f>
        <v>'Auxiliar (2)'!L2</v>
      </c>
      <c r="X2" s="3" t="str">
        <f t="shared" si="18"/>
        <v>'Auxiliar (2)'!M2</v>
      </c>
      <c r="Y2" s="3" t="str">
        <f t="shared" si="18"/>
        <v>'Auxiliar (2)'!N2</v>
      </c>
      <c r="Z2" s="3" t="str">
        <f t="shared" si="18"/>
        <v>'Auxiliar (2)'!O2</v>
      </c>
      <c r="AA2" s="3" t="str">
        <f t="shared" si="18"/>
        <v>'Auxiliar (2)'!P2</v>
      </c>
      <c r="AB2" s="3" t="str">
        <f t="shared" si="18"/>
        <v>'Auxiliar (2)'!Q2</v>
      </c>
      <c r="AC2" s="1"/>
      <c r="AD2" s="6"/>
      <c r="AE2" s="1"/>
      <c r="AF2" s="1"/>
      <c r="AG2" s="1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1" t="s">
        <v>35</v>
      </c>
      <c r="AY2" s="1" t="s">
        <v>36</v>
      </c>
      <c r="AZ2" s="1" t="s">
        <v>22</v>
      </c>
      <c r="BA2" s="1" t="s">
        <v>38</v>
      </c>
    </row>
    <row r="3" spans="1:53" ht="12" customHeight="1">
      <c r="A3" s="24" t="str">
        <f>'Tabela da Segunda Fase'!M9</f>
        <v>FANTASMA</v>
      </c>
      <c r="B3" s="24">
        <f>IF('Tabela da Segunda Fase'!N9&lt;'Tabela da Segunda Fase'!P9,0,IF('Tabela da Segunda Fase'!N9='Tabela da Segunda Fase'!P9,1,IF('Tabela da Segunda Fase'!N9&gt;'Tabela da Segunda Fase'!P9,2)))</f>
        <v>2</v>
      </c>
      <c r="C3" s="24" t="str">
        <f>'Tabela da Segunda Fase'!Q9</f>
        <v>AMIGOS</v>
      </c>
      <c r="D3" s="1">
        <f>IF('Tabela da Segunda Fase'!N9&gt;'Tabela da Segunda Fase'!P9,0,IF('Tabela da Segunda Fase'!N9='Tabela da Segunda Fase'!P9,1,IF('Tabela da Segunda Fase'!N9&lt;'Tabela da Segunda Fase'!P9,2)))</f>
        <v>0</v>
      </c>
      <c r="E3" s="1">
        <f>IF(ISNUMBER('Tabela da Segunda Fase'!N9),1,0)</f>
        <v>1</v>
      </c>
      <c r="F3" s="1">
        <f t="shared" si="6"/>
        <v>1</v>
      </c>
      <c r="G3" s="1">
        <f t="shared" si="7"/>
        <v>0</v>
      </c>
      <c r="H3" s="1">
        <f t="shared" si="8"/>
        <v>0</v>
      </c>
      <c r="I3" s="1">
        <f t="shared" si="9"/>
        <v>0</v>
      </c>
      <c r="J3" s="1">
        <f t="shared" si="10"/>
        <v>0</v>
      </c>
      <c r="K3" s="1">
        <f t="shared" si="11"/>
        <v>1</v>
      </c>
      <c r="L3" s="1" t="s">
        <v>62</v>
      </c>
      <c r="M3" s="1">
        <f t="shared" si="12"/>
        <v>0</v>
      </c>
      <c r="N3" s="1">
        <f t="shared" si="13"/>
        <v>0</v>
      </c>
      <c r="O3" s="1">
        <f t="shared" si="14"/>
        <v>0</v>
      </c>
      <c r="P3" s="1">
        <f>SUMIF('Tabela da Segunda Fase'!$M$7:$M$17,L3,'Tabela da Segunda Fase'!$N$7:$N$17)+SUMIF('Tabela da Segunda Fase'!$Q$7:$Q$17,L3,'Tabela da Segunda Fase'!$P$7:$P$17)</f>
        <v>0</v>
      </c>
      <c r="Q3" s="1">
        <f>SUMIF('Tabela da Segunda Fase'!$M$7:$M$17,L3,'Tabela da Segunda Fase'!$P$7:$P$17)+SUMIF('Tabela da Segunda Fase'!$Q$7:$Q$17,L3,'Tabela da Segunda Fase'!$N$7:$N$17)</f>
        <v>0</v>
      </c>
      <c r="R3" s="1">
        <f t="shared" si="15"/>
        <v>2.8000000000000001E-2</v>
      </c>
      <c r="S3" s="1">
        <f t="shared" si="16"/>
        <v>2</v>
      </c>
      <c r="T3" s="1">
        <v>2</v>
      </c>
      <c r="U3" s="1">
        <f t="shared" si="17"/>
        <v>3</v>
      </c>
      <c r="V3" s="3"/>
      <c r="W3" s="3" t="str">
        <f t="shared" ref="W3:AB3" si="19">CONCATENATE("'Auxiliar (2)'!",W$1,$U3)</f>
        <v>'Auxiliar (2)'!L3</v>
      </c>
      <c r="X3" s="3" t="str">
        <f t="shared" si="19"/>
        <v>'Auxiliar (2)'!M3</v>
      </c>
      <c r="Y3" s="3" t="str">
        <f t="shared" si="19"/>
        <v>'Auxiliar (2)'!N3</v>
      </c>
      <c r="Z3" s="3" t="str">
        <f t="shared" si="19"/>
        <v>'Auxiliar (2)'!O3</v>
      </c>
      <c r="AA3" s="3" t="str">
        <f t="shared" si="19"/>
        <v>'Auxiliar (2)'!P3</v>
      </c>
      <c r="AB3" s="3" t="str">
        <f t="shared" si="19"/>
        <v>'Auxiliar (2)'!Q3</v>
      </c>
      <c r="AC3" s="1"/>
      <c r="AD3" s="6"/>
      <c r="AE3" s="1"/>
      <c r="AF3" s="1"/>
      <c r="AG3" s="1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1" t="s">
        <v>39</v>
      </c>
      <c r="AY3" s="1" t="s">
        <v>40</v>
      </c>
      <c r="AZ3" s="1" t="s">
        <v>41</v>
      </c>
      <c r="BA3" s="1" t="s">
        <v>42</v>
      </c>
    </row>
    <row r="4" spans="1:53" ht="12" customHeight="1">
      <c r="A4" s="24" t="str">
        <f>'Tabela da Segunda Fase'!M10</f>
        <v>DÍNAMO</v>
      </c>
      <c r="B4" s="24">
        <f>IF('Tabela da Segunda Fase'!N10&lt;'Tabela da Segunda Fase'!P10,0,IF('Tabela da Segunda Fase'!N10='Tabela da Segunda Fase'!P10,1,IF('Tabela da Segunda Fase'!N10&gt;'Tabela da Segunda Fase'!P10,2)))</f>
        <v>1</v>
      </c>
      <c r="C4" s="24" t="str">
        <f>'Tabela da Segunda Fase'!Q10</f>
        <v>AZTECA</v>
      </c>
      <c r="D4" s="1">
        <f>IF('Tabela da Segunda Fase'!N10&gt;'Tabela da Segunda Fase'!P10,0,IF('Tabela da Segunda Fase'!N10='Tabela da Segunda Fase'!P10,1,IF('Tabela da Segunda Fase'!N10&lt;'Tabela da Segunda Fase'!P10,2)))</f>
        <v>1</v>
      </c>
      <c r="E4" s="1">
        <f>IF(ISNUMBER('Tabela da Segunda Fase'!N10),1,0)</f>
        <v>1</v>
      </c>
      <c r="F4" s="1">
        <f t="shared" si="6"/>
        <v>0</v>
      </c>
      <c r="G4" s="1">
        <f t="shared" si="7"/>
        <v>1</v>
      </c>
      <c r="H4" s="1">
        <f t="shared" si="8"/>
        <v>0</v>
      </c>
      <c r="I4" s="1">
        <f t="shared" si="9"/>
        <v>0</v>
      </c>
      <c r="J4" s="1">
        <f t="shared" si="10"/>
        <v>1</v>
      </c>
      <c r="K4" s="1">
        <f t="shared" si="11"/>
        <v>0</v>
      </c>
      <c r="L4" s="1" t="s">
        <v>61</v>
      </c>
      <c r="M4" s="1">
        <f t="shared" si="12"/>
        <v>0</v>
      </c>
      <c r="N4" s="1">
        <f t="shared" si="13"/>
        <v>0</v>
      </c>
      <c r="O4" s="1">
        <f t="shared" si="14"/>
        <v>0</v>
      </c>
      <c r="P4" s="1">
        <f>SUMIF('Tabela da Segunda Fase'!$M$7:$M$17,L4,'Tabela da Segunda Fase'!$N$7:$N$17)+SUMIF('Tabela da Segunda Fase'!$Q$7:$Q$17,L4,'Tabela da Segunda Fase'!$P$7:$P$17)</f>
        <v>0</v>
      </c>
      <c r="Q4" s="1">
        <f>SUMIF('Tabela da Segunda Fase'!$M$7:$M$17,L4,'Tabela da Segunda Fase'!$P$7:$P$17)+SUMIF('Tabela da Segunda Fase'!$Q$7:$Q$17,L4,'Tabela da Segunda Fase'!$N$7:$N$17)</f>
        <v>0</v>
      </c>
      <c r="R4" s="1">
        <f t="shared" si="15"/>
        <v>2.7E-2</v>
      </c>
      <c r="S4" s="1">
        <f t="shared" si="16"/>
        <v>3</v>
      </c>
      <c r="T4" s="1">
        <v>3</v>
      </c>
      <c r="U4" s="1">
        <f t="shared" si="17"/>
        <v>4</v>
      </c>
      <c r="V4" s="3"/>
      <c r="W4" s="3" t="str">
        <f t="shared" ref="W4:AB4" si="20">CONCATENATE("'Auxiliar (2)'!",W$1,$U4)</f>
        <v>'Auxiliar (2)'!L4</v>
      </c>
      <c r="X4" s="3" t="str">
        <f t="shared" si="20"/>
        <v>'Auxiliar (2)'!M4</v>
      </c>
      <c r="Y4" s="3" t="str">
        <f t="shared" si="20"/>
        <v>'Auxiliar (2)'!N4</v>
      </c>
      <c r="Z4" s="3" t="str">
        <f t="shared" si="20"/>
        <v>'Auxiliar (2)'!O4</v>
      </c>
      <c r="AA4" s="3" t="str">
        <f t="shared" si="20"/>
        <v>'Auxiliar (2)'!P4</v>
      </c>
      <c r="AB4" s="3" t="str">
        <f t="shared" si="20"/>
        <v>'Auxiliar (2)'!Q4</v>
      </c>
      <c r="AC4" s="1"/>
      <c r="AD4" s="6"/>
      <c r="AE4" s="1"/>
      <c r="AF4" s="1"/>
      <c r="AG4" s="1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1" t="s">
        <v>43</v>
      </c>
      <c r="AY4" s="1" t="s">
        <v>44</v>
      </c>
      <c r="AZ4" s="1" t="s">
        <v>45</v>
      </c>
      <c r="BA4" s="1" t="s">
        <v>46</v>
      </c>
    </row>
    <row r="5" spans="1:53" ht="12" customHeight="1">
      <c r="A5" s="24" t="str">
        <f>'Tabela da Segunda Fase'!M11</f>
        <v>BOTA JUNIOR</v>
      </c>
      <c r="B5" s="24">
        <f>IF('Tabela da Segunda Fase'!N11&lt;'Tabela da Segunda Fase'!P11,0,IF('Tabela da Segunda Fase'!N11='Tabela da Segunda Fase'!P11,1,IF('Tabela da Segunda Fase'!N11&gt;'Tabela da Segunda Fase'!P11,2)))</f>
        <v>1</v>
      </c>
      <c r="C5" s="24" t="str">
        <f>'Tabela da Segunda Fase'!Q11</f>
        <v>ARMAÇÃO</v>
      </c>
      <c r="D5" s="1">
        <f>IF('Tabela da Segunda Fase'!N11&gt;'Tabela da Segunda Fase'!P11,0,IF('Tabela da Segunda Fase'!N11='Tabela da Segunda Fase'!P11,1,IF('Tabela da Segunda Fase'!N11&lt;'Tabela da Segunda Fase'!P11,2)))</f>
        <v>1</v>
      </c>
      <c r="E5" s="1">
        <f>IF(ISNUMBER('Tabela da Segunda Fase'!N11),1,0)</f>
        <v>1</v>
      </c>
      <c r="F5" s="1">
        <f t="shared" si="6"/>
        <v>0</v>
      </c>
      <c r="G5" s="1">
        <f t="shared" si="7"/>
        <v>1</v>
      </c>
      <c r="H5" s="1">
        <f t="shared" si="8"/>
        <v>0</v>
      </c>
      <c r="I5" s="1">
        <f t="shared" si="9"/>
        <v>0</v>
      </c>
      <c r="J5" s="1">
        <f t="shared" si="10"/>
        <v>1</v>
      </c>
      <c r="K5" s="1">
        <f t="shared" si="11"/>
        <v>0</v>
      </c>
      <c r="L5" s="1"/>
      <c r="M5" s="1"/>
      <c r="N5" s="1"/>
      <c r="O5" s="1"/>
      <c r="P5" s="1"/>
      <c r="Q5" s="1"/>
      <c r="R5" s="1"/>
      <c r="S5" s="1"/>
      <c r="T5" s="1"/>
      <c r="U5" s="1"/>
      <c r="V5" s="3"/>
      <c r="W5" s="3"/>
      <c r="X5" s="3"/>
      <c r="Y5" s="3"/>
      <c r="Z5" s="3"/>
      <c r="AA5" s="3"/>
      <c r="AB5" s="3"/>
      <c r="AC5" s="1"/>
      <c r="AD5" s="6"/>
      <c r="AE5" s="1"/>
      <c r="AF5" s="1"/>
      <c r="AG5" s="1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1" t="s">
        <v>47</v>
      </c>
      <c r="AY5" s="1" t="s">
        <v>48</v>
      </c>
      <c r="AZ5" s="1" t="s">
        <v>49</v>
      </c>
      <c r="BA5" s="1" t="s">
        <v>50</v>
      </c>
    </row>
    <row r="6" spans="1:53" ht="12" customHeight="1">
      <c r="A6" s="24" t="str">
        <f>'Tabela da Segunda Fase'!M12</f>
        <v>MANCHESTER</v>
      </c>
      <c r="B6" s="24">
        <f>IF('Tabela da Segunda Fase'!N12&lt;'Tabela da Segunda Fase'!P12,0,IF('Tabela da Segunda Fase'!N12='Tabela da Segunda Fase'!P12,1,IF('Tabela da Segunda Fase'!N12&gt;'Tabela da Segunda Fase'!P12,2)))</f>
        <v>1</v>
      </c>
      <c r="C6" s="24" t="str">
        <f>'Tabela da Segunda Fase'!Q12</f>
        <v>GALO DOIDO</v>
      </c>
      <c r="D6" s="1">
        <f>IF('Tabela da Segunda Fase'!N12&gt;'Tabela da Segunda Fase'!P12,0,IF('Tabela da Segunda Fase'!N12='Tabela da Segunda Fase'!P12,1,IF('Tabela da Segunda Fase'!N12&lt;'Tabela da Segunda Fase'!P12,2)))</f>
        <v>1</v>
      </c>
      <c r="E6" s="1">
        <f>IF(ISNUMBER('Tabela da Segunda Fase'!N12),1,0)</f>
        <v>1</v>
      </c>
      <c r="F6" s="1">
        <f t="shared" si="6"/>
        <v>0</v>
      </c>
      <c r="G6" s="1">
        <f t="shared" si="7"/>
        <v>1</v>
      </c>
      <c r="H6" s="1">
        <f t="shared" si="8"/>
        <v>0</v>
      </c>
      <c r="I6" s="1">
        <f t="shared" si="9"/>
        <v>0</v>
      </c>
      <c r="J6" s="1">
        <f t="shared" si="10"/>
        <v>1</v>
      </c>
      <c r="K6" s="1">
        <f t="shared" si="11"/>
        <v>0</v>
      </c>
      <c r="L6" s="1"/>
      <c r="M6" s="1"/>
      <c r="N6" s="1"/>
      <c r="O6" s="1"/>
      <c r="P6" s="1"/>
      <c r="Q6" s="1"/>
      <c r="R6" s="1"/>
      <c r="S6" s="1"/>
      <c r="T6" s="1"/>
      <c r="U6" s="1"/>
      <c r="V6" s="3"/>
      <c r="W6" s="3"/>
      <c r="X6" s="3"/>
      <c r="Y6" s="3"/>
      <c r="Z6" s="3"/>
      <c r="AA6" s="3"/>
      <c r="AB6" s="3"/>
      <c r="AC6" s="1"/>
      <c r="AD6" s="6"/>
      <c r="AE6" s="1"/>
      <c r="AF6" s="1"/>
      <c r="AG6" s="1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</row>
    <row r="7" spans="1:53" ht="12" customHeight="1">
      <c r="A7" s="24" t="str">
        <f>'Tabela da Segunda Fase'!M13</f>
        <v>ELDORADO</v>
      </c>
      <c r="B7" s="24">
        <f>IF('Tabela da Segunda Fase'!N13&lt;'Tabela da Segunda Fase'!P13,0,IF('Tabela da Segunda Fase'!N13='Tabela da Segunda Fase'!P13,1,IF('Tabela da Segunda Fase'!N13&gt;'Tabela da Segunda Fase'!P13,2)))</f>
        <v>2</v>
      </c>
      <c r="C7" s="24" t="str">
        <f>'Tabela da Segunda Fase'!Q13</f>
        <v>BLACK POWER</v>
      </c>
      <c r="D7" s="1">
        <f>IF('Tabela da Segunda Fase'!N13&gt;'Tabela da Segunda Fase'!P13,0,IF('Tabela da Segunda Fase'!N13='Tabela da Segunda Fase'!P13,1,IF('Tabela da Segunda Fase'!N13&lt;'Tabela da Segunda Fase'!P13,2)))</f>
        <v>0</v>
      </c>
      <c r="E7" s="1">
        <f>IF(ISNUMBER('Tabela da Segunda Fase'!N13),1,0)</f>
        <v>1</v>
      </c>
      <c r="F7" s="1">
        <f t="shared" si="6"/>
        <v>1</v>
      </c>
      <c r="G7" s="1">
        <f t="shared" si="7"/>
        <v>0</v>
      </c>
      <c r="H7" s="1">
        <f t="shared" si="8"/>
        <v>0</v>
      </c>
      <c r="I7" s="1">
        <f t="shared" si="9"/>
        <v>0</v>
      </c>
      <c r="J7" s="1">
        <f t="shared" si="10"/>
        <v>0</v>
      </c>
      <c r="K7" s="1">
        <f t="shared" si="11"/>
        <v>1</v>
      </c>
      <c r="L7" s="1"/>
      <c r="M7" s="1"/>
      <c r="N7" s="1"/>
      <c r="O7" s="1"/>
      <c r="P7" s="1"/>
      <c r="Q7" s="1"/>
      <c r="R7" s="1"/>
      <c r="S7" s="1"/>
      <c r="T7" s="1"/>
      <c r="U7" s="1"/>
      <c r="V7" s="3"/>
      <c r="W7" s="3"/>
      <c r="X7" s="3"/>
      <c r="Y7" s="3"/>
      <c r="Z7" s="3"/>
      <c r="AA7" s="3"/>
      <c r="AB7" s="3"/>
      <c r="AC7" s="1"/>
      <c r="AD7" s="6"/>
      <c r="AE7" s="1"/>
      <c r="AF7" s="1"/>
      <c r="AG7" s="1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</row>
    <row r="8" spans="1:53" ht="12" customHeight="1">
      <c r="A8" s="24" t="str">
        <f>'Tabela da Segunda Fase'!M14</f>
        <v>MAGNETO</v>
      </c>
      <c r="B8" s="24">
        <f>IF('Tabela da Segunda Fase'!N14&lt;'Tabela da Segunda Fase'!P14,0,IF('Tabela da Segunda Fase'!N14='Tabela da Segunda Fase'!P14,1,IF('Tabela da Segunda Fase'!N14&gt;'Tabela da Segunda Fase'!P14,2)))</f>
        <v>0</v>
      </c>
      <c r="C8" s="24" t="str">
        <f>'Tabela da Segunda Fase'!Q14</f>
        <v>DÍNAMO</v>
      </c>
      <c r="D8" s="1">
        <f>IF('Tabela da Segunda Fase'!N14&gt;'Tabela da Segunda Fase'!P14,0,IF('Tabela da Segunda Fase'!N14='Tabela da Segunda Fase'!P14,1,IF('Tabela da Segunda Fase'!N14&lt;'Tabela da Segunda Fase'!P14,2)))</f>
        <v>2</v>
      </c>
      <c r="E8" s="1">
        <f>IF(ISNUMBER('Tabela da Segunda Fase'!N14),1,0)</f>
        <v>1</v>
      </c>
      <c r="F8" s="1">
        <f t="shared" si="6"/>
        <v>0</v>
      </c>
      <c r="G8" s="1">
        <f t="shared" si="7"/>
        <v>0</v>
      </c>
      <c r="H8" s="1">
        <f t="shared" si="8"/>
        <v>1</v>
      </c>
      <c r="I8" s="1">
        <f t="shared" si="9"/>
        <v>1</v>
      </c>
      <c r="J8" s="1">
        <f t="shared" si="10"/>
        <v>0</v>
      </c>
      <c r="K8" s="1">
        <f t="shared" si="11"/>
        <v>0</v>
      </c>
      <c r="L8" s="1"/>
      <c r="M8" s="1"/>
      <c r="N8" s="1"/>
      <c r="O8" s="1"/>
      <c r="P8" s="1"/>
      <c r="Q8" s="1"/>
      <c r="R8" s="1"/>
      <c r="S8" s="1"/>
      <c r="T8" s="1"/>
      <c r="U8" s="1"/>
      <c r="V8" s="3"/>
      <c r="W8" s="3"/>
      <c r="X8" s="3"/>
      <c r="Y8" s="3"/>
      <c r="Z8" s="3"/>
      <c r="AA8" s="3"/>
      <c r="AB8" s="3"/>
      <c r="AC8" s="1"/>
      <c r="AD8" s="1"/>
      <c r="AE8" s="1"/>
      <c r="AF8" s="1"/>
      <c r="AG8" s="1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</row>
    <row r="9" spans="1:53" ht="12" customHeight="1">
      <c r="A9" s="24" t="str">
        <f>'Tabela da Segunda Fase'!M15</f>
        <v>IZALCI</v>
      </c>
      <c r="B9" s="24">
        <f>IF('Tabela da Segunda Fase'!N15&lt;'Tabela da Segunda Fase'!P15,0,IF('Tabela da Segunda Fase'!N15='Tabela da Segunda Fase'!P15,1,IF('Tabela da Segunda Fase'!N15&gt;'Tabela da Segunda Fase'!P15,2)))</f>
        <v>0</v>
      </c>
      <c r="C9" s="24" t="str">
        <f>'Tabela da Segunda Fase'!Q15</f>
        <v>FANTASMA</v>
      </c>
      <c r="D9" s="1">
        <f>IF('Tabela da Segunda Fase'!N15&gt;'Tabela da Segunda Fase'!P15,0,IF('Tabela da Segunda Fase'!N15='Tabela da Segunda Fase'!P15,1,IF('Tabela da Segunda Fase'!N15&lt;'Tabela da Segunda Fase'!P15,2)))</f>
        <v>2</v>
      </c>
      <c r="E9" s="1">
        <f>IF(ISNUMBER('Tabela da Segunda Fase'!N15),1,0)</f>
        <v>1</v>
      </c>
      <c r="F9" s="1">
        <f t="shared" si="6"/>
        <v>0</v>
      </c>
      <c r="G9" s="1">
        <f t="shared" si="7"/>
        <v>0</v>
      </c>
      <c r="H9" s="1">
        <f t="shared" si="8"/>
        <v>1</v>
      </c>
      <c r="I9" s="1">
        <f t="shared" si="9"/>
        <v>1</v>
      </c>
      <c r="J9" s="1">
        <f t="shared" si="10"/>
        <v>0</v>
      </c>
      <c r="K9" s="1">
        <f t="shared" si="11"/>
        <v>0</v>
      </c>
      <c r="L9" s="1"/>
      <c r="M9" s="1"/>
      <c r="N9" s="1"/>
      <c r="O9" s="1"/>
      <c r="P9" s="1"/>
      <c r="Q9" s="1"/>
      <c r="R9" s="1"/>
      <c r="S9" s="1"/>
      <c r="T9" s="1"/>
      <c r="U9" s="1"/>
      <c r="V9" s="3"/>
      <c r="W9" s="3"/>
      <c r="X9" s="3"/>
      <c r="Y9" s="3"/>
      <c r="Z9" s="3"/>
      <c r="AA9" s="3"/>
      <c r="AB9" s="3"/>
      <c r="AC9" s="1"/>
      <c r="AD9" s="1"/>
      <c r="AE9" s="1"/>
      <c r="AF9" s="1"/>
      <c r="AG9" s="1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</row>
    <row r="10" spans="1:53" ht="12" customHeight="1">
      <c r="A10" s="24" t="str">
        <f>'Tabela da Segunda Fase'!M16</f>
        <v>BOTA JUNIOR</v>
      </c>
      <c r="B10" s="24">
        <f>IF('Tabela da Segunda Fase'!N16&lt;'Tabela da Segunda Fase'!P16,0,IF('Tabela da Segunda Fase'!N16='Tabela da Segunda Fase'!P16,1,IF('Tabela da Segunda Fase'!N16&gt;'Tabela da Segunda Fase'!P16,2)))</f>
        <v>1</v>
      </c>
      <c r="C10" s="24" t="str">
        <f>'Tabela da Segunda Fase'!Q16</f>
        <v>MANCHESTER</v>
      </c>
      <c r="D10" s="1">
        <f>IF('Tabela da Segunda Fase'!N16&gt;'Tabela da Segunda Fase'!P16,0,IF('Tabela da Segunda Fase'!N16='Tabela da Segunda Fase'!P16,1,IF('Tabela da Segunda Fase'!N16&lt;'Tabela da Segunda Fase'!P16,2)))</f>
        <v>1</v>
      </c>
      <c r="E10" s="1">
        <f>IF(ISNUMBER('Tabela da Segunda Fase'!N16),1,0)</f>
        <v>1</v>
      </c>
      <c r="F10" s="1">
        <f t="shared" si="6"/>
        <v>0</v>
      </c>
      <c r="G10" s="1">
        <f t="shared" si="7"/>
        <v>1</v>
      </c>
      <c r="H10" s="1">
        <f t="shared" si="8"/>
        <v>0</v>
      </c>
      <c r="I10" s="1">
        <f t="shared" si="9"/>
        <v>0</v>
      </c>
      <c r="J10" s="1">
        <f t="shared" si="10"/>
        <v>1</v>
      </c>
      <c r="K10" s="1">
        <f t="shared" si="11"/>
        <v>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3"/>
      <c r="W10" s="3"/>
      <c r="X10" s="3"/>
      <c r="Y10" s="3"/>
      <c r="Z10" s="3"/>
      <c r="AA10" s="3"/>
      <c r="AB10" s="3"/>
      <c r="AC10" s="1"/>
      <c r="AD10" s="6"/>
      <c r="AE10" s="1"/>
      <c r="AF10" s="1"/>
      <c r="AG10" s="1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</row>
    <row r="11" spans="1:53" ht="12" customHeight="1">
      <c r="A11" s="24" t="str">
        <f>'Tabela da Segunda Fase'!M17</f>
        <v>BLACK POWER</v>
      </c>
      <c r="B11" s="24">
        <f>IF('Tabela da Segunda Fase'!N17&lt;'Tabela da Segunda Fase'!P17,0,IF('Tabela da Segunda Fase'!N17='Tabela da Segunda Fase'!P17,1,IF('Tabela da Segunda Fase'!N17&gt;'Tabela da Segunda Fase'!P17,2)))</f>
        <v>1</v>
      </c>
      <c r="C11" s="24" t="str">
        <f>'Tabela da Segunda Fase'!Q17</f>
        <v>WILLIAM SPORT</v>
      </c>
      <c r="D11" s="1">
        <f>IF('Tabela da Segunda Fase'!N17&gt;'Tabela da Segunda Fase'!P17,0,IF('Tabela da Segunda Fase'!N17='Tabela da Segunda Fase'!P17,1,IF('Tabela da Segunda Fase'!N17&lt;'Tabela da Segunda Fase'!P17,2)))</f>
        <v>1</v>
      </c>
      <c r="E11" s="1">
        <f>IF(ISNUMBER('Tabela da Segunda Fase'!N17),1,0)</f>
        <v>1</v>
      </c>
      <c r="F11" s="1">
        <f t="shared" si="6"/>
        <v>0</v>
      </c>
      <c r="G11" s="1">
        <f t="shared" si="7"/>
        <v>1</v>
      </c>
      <c r="H11" s="1">
        <f t="shared" si="8"/>
        <v>0</v>
      </c>
      <c r="I11" s="1">
        <f t="shared" si="9"/>
        <v>0</v>
      </c>
      <c r="J11" s="1">
        <f t="shared" si="10"/>
        <v>1</v>
      </c>
      <c r="K11" s="1">
        <f t="shared" si="11"/>
        <v>0</v>
      </c>
      <c r="L11" s="1"/>
      <c r="M11" s="1"/>
      <c r="N11" s="1"/>
      <c r="O11" s="1"/>
      <c r="P11" s="1"/>
      <c r="Q11" s="1"/>
      <c r="R11" s="4"/>
      <c r="S11" s="1"/>
      <c r="T11" s="1"/>
      <c r="U11" s="1"/>
      <c r="V11" s="3"/>
      <c r="W11" s="3"/>
      <c r="X11" s="3"/>
      <c r="Y11" s="3"/>
      <c r="Z11" s="3"/>
      <c r="AA11" s="3"/>
      <c r="AB11" s="3"/>
      <c r="AC11" s="1"/>
      <c r="AD11" s="6"/>
      <c r="AE11" s="1"/>
      <c r="AF11" s="1"/>
      <c r="AG11" s="1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</row>
    <row r="12" spans="1:53" ht="12" customHeight="1">
      <c r="A12" s="24" t="str">
        <f>'Tabela da Segunda Fase'!M18</f>
        <v>FANTASMA</v>
      </c>
      <c r="B12" s="24">
        <f>IF('Tabela da Segunda Fase'!N18&lt;'Tabela da Segunda Fase'!P18,0,IF('Tabela da Segunda Fase'!N18='Tabela da Segunda Fase'!P18,1,IF('Tabela da Segunda Fase'!N18&gt;'Tabela da Segunda Fase'!P18,2)))</f>
        <v>2</v>
      </c>
      <c r="C12" s="24" t="str">
        <f>'Tabela da Segunda Fase'!Q18</f>
        <v>DÍNAMO</v>
      </c>
      <c r="D12" s="1">
        <f>IF('Tabela da Segunda Fase'!N18&gt;'Tabela da Segunda Fase'!P18,0,IF('Tabela da Segunda Fase'!N18='Tabela da Segunda Fase'!P18,1,IF('Tabela da Segunda Fase'!N18&lt;'Tabela da Segunda Fase'!P18,2)))</f>
        <v>0</v>
      </c>
      <c r="E12" s="1">
        <f>IF(ISNUMBER('Tabela da Segunda Fase'!N18),1,0)</f>
        <v>1</v>
      </c>
      <c r="F12" s="1">
        <f t="shared" si="6"/>
        <v>1</v>
      </c>
      <c r="G12" s="1">
        <f t="shared" si="7"/>
        <v>0</v>
      </c>
      <c r="H12" s="1">
        <f t="shared" si="8"/>
        <v>0</v>
      </c>
      <c r="I12" s="1">
        <f t="shared" si="9"/>
        <v>0</v>
      </c>
      <c r="J12" s="1">
        <f t="shared" si="10"/>
        <v>0</v>
      </c>
      <c r="K12" s="1">
        <f t="shared" si="11"/>
        <v>1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3"/>
      <c r="W12" s="3"/>
      <c r="X12" s="3"/>
      <c r="Y12" s="3"/>
      <c r="Z12" s="3"/>
      <c r="AA12" s="3"/>
      <c r="AB12" s="3"/>
      <c r="AC12" s="1"/>
      <c r="AD12" s="6"/>
      <c r="AE12" s="1"/>
      <c r="AF12" s="1"/>
      <c r="AG12" s="1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</row>
    <row r="13" spans="1:53" ht="12" customHeight="1">
      <c r="A13" s="24" t="str">
        <f>'Tabela da Segunda Fase'!M19</f>
        <v>WILLIAM SPORT</v>
      </c>
      <c r="B13" s="24">
        <f>IF('Tabela da Segunda Fase'!N19&lt;'Tabela da Segunda Fase'!P19,0,IF('Tabela da Segunda Fase'!N19='Tabela da Segunda Fase'!P19,1,IF('Tabela da Segunda Fase'!N19&gt;'Tabela da Segunda Fase'!P19,2)))</f>
        <v>2</v>
      </c>
      <c r="C13" s="24" t="str">
        <f>'Tabela da Segunda Fase'!Q19</f>
        <v>ELDORADO</v>
      </c>
      <c r="D13" s="1">
        <f>IF('Tabela da Segunda Fase'!N19&gt;'Tabela da Segunda Fase'!P19,0,IF('Tabela da Segunda Fase'!N19='Tabela da Segunda Fase'!P19,1,IF('Tabela da Segunda Fase'!N19&lt;'Tabela da Segunda Fase'!P19,2)))</f>
        <v>0</v>
      </c>
      <c r="E13" s="1">
        <f>IF(ISNUMBER('Tabela da Segunda Fase'!N19),1,0)</f>
        <v>1</v>
      </c>
      <c r="F13" s="1">
        <f t="shared" si="6"/>
        <v>1</v>
      </c>
      <c r="G13" s="1">
        <f t="shared" si="7"/>
        <v>0</v>
      </c>
      <c r="H13" s="1">
        <f t="shared" si="8"/>
        <v>0</v>
      </c>
      <c r="I13" s="1">
        <f t="shared" si="9"/>
        <v>0</v>
      </c>
      <c r="J13" s="1">
        <f t="shared" si="10"/>
        <v>0</v>
      </c>
      <c r="K13" s="1">
        <f t="shared" si="11"/>
        <v>1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3"/>
      <c r="W13" s="3"/>
      <c r="X13" s="3"/>
      <c r="Y13" s="3"/>
      <c r="Z13" s="3"/>
      <c r="AA13" s="3"/>
      <c r="AB13" s="3"/>
      <c r="AC13" s="1"/>
      <c r="AD13" s="6"/>
      <c r="AE13" s="1"/>
      <c r="AF13" s="1"/>
      <c r="AG13" s="1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</row>
    <row r="14" spans="1:53" s="56" customFormat="1" ht="12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4"/>
      <c r="S14" s="1"/>
      <c r="T14" s="1"/>
      <c r="U14" s="1"/>
      <c r="V14" s="3"/>
      <c r="W14" s="3"/>
      <c r="X14" s="3"/>
      <c r="Y14" s="3"/>
      <c r="Z14" s="3"/>
      <c r="AA14" s="3"/>
      <c r="AB14" s="3"/>
      <c r="AC14" s="1"/>
      <c r="AD14" s="6"/>
      <c r="AE14" s="1"/>
      <c r="AF14" s="1"/>
      <c r="AG14" s="1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</row>
    <row r="15" spans="1:53" s="56" customFormat="1" ht="12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4"/>
      <c r="S15" s="1"/>
      <c r="T15" s="1"/>
      <c r="U15" s="1"/>
      <c r="V15" s="3"/>
      <c r="W15" s="3"/>
      <c r="X15" s="3"/>
      <c r="Y15" s="3"/>
      <c r="Z15" s="3"/>
      <c r="AA15" s="3"/>
      <c r="AB15" s="3"/>
      <c r="AC15" s="1"/>
      <c r="AD15" s="6"/>
      <c r="AE15" s="1"/>
      <c r="AF15" s="1"/>
      <c r="AG15" s="1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</row>
    <row r="16" spans="1:53" s="56" customFormat="1" ht="12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4"/>
      <c r="S16" s="1"/>
      <c r="T16" s="1"/>
      <c r="U16" s="1"/>
      <c r="V16" s="3"/>
      <c r="W16" s="3"/>
      <c r="X16" s="3"/>
      <c r="Y16" s="3"/>
      <c r="Z16" s="3"/>
      <c r="AA16" s="3"/>
      <c r="AB16" s="3"/>
      <c r="AC16" s="1"/>
      <c r="AD16" s="6"/>
      <c r="AE16" s="1"/>
      <c r="AF16" s="1"/>
      <c r="AG16" s="1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</row>
    <row r="17" spans="1:53" s="56" customFormat="1" ht="12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4"/>
      <c r="S17" s="1"/>
      <c r="T17" s="1"/>
      <c r="U17" s="1"/>
      <c r="V17" s="3"/>
      <c r="W17" s="3"/>
      <c r="X17" s="3"/>
      <c r="Y17" s="3"/>
      <c r="Z17" s="3"/>
      <c r="AA17" s="3"/>
      <c r="AB17" s="3"/>
      <c r="AC17" s="1"/>
      <c r="AD17" s="6"/>
      <c r="AE17" s="1"/>
      <c r="AF17" s="1"/>
      <c r="AG17" s="1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</row>
    <row r="18" spans="1:53" s="56" customFormat="1" ht="12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4"/>
      <c r="S18" s="1"/>
      <c r="T18" s="1"/>
      <c r="U18" s="1"/>
      <c r="V18" s="3"/>
      <c r="W18" s="3"/>
      <c r="X18" s="3"/>
      <c r="Y18" s="3"/>
      <c r="Z18" s="3"/>
      <c r="AA18" s="3"/>
      <c r="AB18" s="3"/>
      <c r="AC18" s="1"/>
      <c r="AD18" s="6"/>
      <c r="AE18" s="1"/>
      <c r="AF18" s="1"/>
      <c r="AG18" s="1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</row>
    <row r="19" spans="1:53" ht="12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4"/>
      <c r="S19" s="1"/>
      <c r="T19" s="1"/>
      <c r="U19" s="1"/>
      <c r="V19" s="3"/>
      <c r="W19" s="3"/>
      <c r="X19" s="3"/>
      <c r="Y19" s="3"/>
      <c r="Z19" s="3"/>
      <c r="AA19" s="3"/>
      <c r="AB19" s="3"/>
      <c r="AC19" s="1"/>
      <c r="AD19" s="6"/>
      <c r="AE19" s="1"/>
      <c r="AF19" s="1"/>
      <c r="AG19" s="1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</row>
    <row r="20" spans="1:53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3"/>
      <c r="W20" s="3"/>
      <c r="X20" s="3"/>
      <c r="Y20" s="3"/>
      <c r="Z20" s="3"/>
      <c r="AA20" s="3"/>
      <c r="AB20" s="3"/>
      <c r="AC20" s="1"/>
      <c r="AD20" s="6"/>
      <c r="AE20" s="1"/>
      <c r="AF20" s="1"/>
      <c r="AG20" s="1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</row>
    <row r="21" spans="1:53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3"/>
      <c r="W21" s="3"/>
      <c r="X21" s="3"/>
      <c r="Y21" s="3"/>
      <c r="Z21" s="3"/>
      <c r="AA21" s="3"/>
      <c r="AB21" s="3"/>
      <c r="AC21" s="1"/>
      <c r="AD21" s="6"/>
      <c r="AE21" s="1"/>
      <c r="AF21" s="1"/>
      <c r="AG21" s="1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</row>
    <row r="22" spans="1:53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3"/>
      <c r="W22" s="3"/>
      <c r="X22" s="3"/>
      <c r="Y22" s="3"/>
      <c r="Z22" s="3"/>
      <c r="AA22" s="3"/>
      <c r="AB22" s="3"/>
      <c r="AC22" s="1"/>
      <c r="AD22" s="6"/>
      <c r="AE22" s="1"/>
      <c r="AF22" s="1"/>
      <c r="AG22" s="1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</row>
    <row r="23" spans="1:53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4"/>
      <c r="S23" s="1"/>
      <c r="T23" s="1"/>
      <c r="U23" s="1"/>
      <c r="V23" s="3"/>
      <c r="W23" s="3"/>
      <c r="X23" s="3"/>
      <c r="Y23" s="3"/>
      <c r="Z23" s="3"/>
      <c r="AA23" s="3"/>
      <c r="AB23" s="3"/>
      <c r="AC23" s="1"/>
      <c r="AD23" s="6"/>
      <c r="AE23" s="1"/>
      <c r="AF23" s="1"/>
      <c r="AG23" s="1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</row>
    <row r="24" spans="1:53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3"/>
      <c r="W24" s="3"/>
      <c r="X24" s="3"/>
      <c r="Y24" s="3"/>
      <c r="Z24" s="3"/>
      <c r="AA24" s="3"/>
      <c r="AB24" s="3"/>
      <c r="AC24" s="1"/>
      <c r="AD24" s="6"/>
      <c r="AE24" s="1"/>
      <c r="AF24" s="1"/>
      <c r="AG24" s="1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</row>
    <row r="25" spans="1:53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3"/>
      <c r="W25" s="3"/>
      <c r="X25" s="3"/>
      <c r="Y25" s="3"/>
      <c r="Z25" s="3"/>
      <c r="AA25" s="3"/>
      <c r="AB25" s="3"/>
      <c r="AC25" s="1"/>
      <c r="AD25" s="6"/>
      <c r="AE25" s="1"/>
      <c r="AF25" s="1"/>
      <c r="AG25" s="1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</row>
    <row r="26" spans="1:53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5"/>
      <c r="M26" s="5"/>
      <c r="N26" s="5"/>
      <c r="O26" s="1"/>
      <c r="P26" s="1"/>
      <c r="Q26" s="1"/>
      <c r="R26" s="1"/>
      <c r="S26" s="1"/>
      <c r="T26" s="1"/>
      <c r="U26" s="1"/>
      <c r="V26" s="3"/>
      <c r="W26" s="1"/>
      <c r="X26" s="1"/>
      <c r="Y26" s="1"/>
      <c r="Z26" s="1"/>
      <c r="AA26" s="3"/>
      <c r="AB26" s="3"/>
      <c r="AC26" s="1"/>
      <c r="AD26" s="6"/>
      <c r="AE26" s="1"/>
      <c r="AF26" s="1"/>
      <c r="AG26" s="1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</row>
    <row r="27" spans="1:53" ht="12" customHeight="1">
      <c r="A27" s="1"/>
      <c r="B27" s="1"/>
      <c r="C27" s="1"/>
      <c r="D27" s="1"/>
      <c r="E27" s="1"/>
      <c r="F27" s="1"/>
      <c r="G27" s="1"/>
      <c r="H27" s="1"/>
      <c r="I27" s="3"/>
      <c r="J27" s="3"/>
      <c r="K27" s="3"/>
      <c r="L27" s="54"/>
      <c r="M27" s="5"/>
      <c r="N27" s="1"/>
      <c r="O27" s="1"/>
      <c r="P27" s="1"/>
      <c r="Q27" s="1"/>
      <c r="R27" s="54"/>
      <c r="S27" s="1"/>
      <c r="T27" s="1"/>
      <c r="U27" s="1"/>
      <c r="V27" s="3"/>
      <c r="W27" s="1"/>
      <c r="X27" s="1"/>
      <c r="Y27" s="1"/>
      <c r="Z27" s="1"/>
      <c r="AA27" s="3"/>
      <c r="AB27" s="3"/>
      <c r="AC27" s="1"/>
      <c r="AD27" s="6"/>
      <c r="AE27" s="6"/>
      <c r="AF27" s="1"/>
      <c r="AG27" s="1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</row>
    <row r="28" spans="1:53" ht="12" customHeight="1">
      <c r="A28" s="1"/>
      <c r="B28" s="1"/>
      <c r="C28" s="1"/>
      <c r="D28" s="1"/>
      <c r="E28" s="26"/>
      <c r="F28" s="1"/>
      <c r="G28" s="1"/>
      <c r="H28" s="1"/>
      <c r="I28" s="1"/>
      <c r="J28" s="1"/>
      <c r="K28" s="1"/>
      <c r="L28" s="54"/>
      <c r="M28" s="5"/>
      <c r="N28" s="1"/>
      <c r="O28" s="1"/>
      <c r="P28" s="1"/>
      <c r="Q28" s="1"/>
      <c r="R28" s="5"/>
      <c r="S28" s="1"/>
      <c r="T28" s="1"/>
      <c r="U28" s="1"/>
      <c r="V28" s="3"/>
      <c r="W28" s="1"/>
      <c r="X28" s="1"/>
      <c r="Y28" s="1"/>
      <c r="Z28" s="1"/>
      <c r="AA28" s="3"/>
      <c r="AB28" s="3"/>
      <c r="AC28" s="1"/>
      <c r="AD28" s="6"/>
      <c r="AE28" s="6"/>
      <c r="AF28" s="1"/>
      <c r="AG28" s="1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</row>
    <row r="29" spans="1:53" ht="12" customHeight="1">
      <c r="A29" s="1"/>
      <c r="B29" s="1"/>
      <c r="C29" s="1"/>
      <c r="D29" s="1"/>
      <c r="E29" s="26"/>
      <c r="F29" s="1"/>
      <c r="G29" s="1"/>
      <c r="H29" s="1"/>
      <c r="I29" s="1"/>
      <c r="J29" s="1"/>
      <c r="K29" s="1"/>
      <c r="L29" s="54"/>
      <c r="M29" s="27"/>
      <c r="N29" s="1"/>
      <c r="O29" s="1"/>
      <c r="P29" s="1"/>
      <c r="Q29" s="1"/>
      <c r="R29" s="27"/>
      <c r="S29" s="1"/>
      <c r="T29" s="1"/>
      <c r="U29" s="1"/>
      <c r="V29" s="3"/>
      <c r="W29" s="6"/>
      <c r="X29" s="6"/>
      <c r="Y29" s="6"/>
      <c r="Z29" s="3"/>
      <c r="AA29" s="3"/>
      <c r="AB29" s="3"/>
      <c r="AC29" s="1"/>
      <c r="AD29" s="6"/>
      <c r="AE29" s="6"/>
      <c r="AF29" s="1"/>
      <c r="AG29" s="1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</row>
    <row r="30" spans="1:53" ht="12" customHeight="1">
      <c r="A30" s="1"/>
      <c r="B30" s="1"/>
      <c r="C30" s="1"/>
      <c r="D30" s="1"/>
      <c r="E30" s="26"/>
      <c r="F30" s="1"/>
      <c r="G30" s="1"/>
      <c r="H30" s="1"/>
      <c r="I30" s="1"/>
      <c r="J30" s="1"/>
      <c r="K30" s="1"/>
      <c r="L30" s="54"/>
      <c r="M30" s="5"/>
      <c r="N30" s="1"/>
      <c r="O30" s="1"/>
      <c r="P30" s="1"/>
      <c r="Q30" s="1"/>
      <c r="R30" s="5"/>
      <c r="S30" s="1"/>
      <c r="T30" s="1"/>
      <c r="U30" s="1"/>
      <c r="V30" s="3"/>
      <c r="W30" s="1"/>
      <c r="X30" s="3"/>
      <c r="Y30" s="3"/>
      <c r="Z30" s="3"/>
      <c r="AA30" s="3"/>
      <c r="AB30" s="3"/>
      <c r="AC30" s="1"/>
      <c r="AD30" s="1"/>
      <c r="AE30" s="1"/>
      <c r="AF30" s="1"/>
      <c r="AG30" s="1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</row>
    <row r="31" spans="1:53" ht="12" customHeight="1">
      <c r="A31" s="1"/>
      <c r="B31" s="1"/>
      <c r="C31" s="1"/>
      <c r="D31" s="1"/>
      <c r="E31" s="26"/>
      <c r="F31" s="1"/>
      <c r="G31" s="1"/>
      <c r="H31" s="1"/>
      <c r="I31" s="1"/>
      <c r="J31" s="1"/>
      <c r="K31" s="1"/>
      <c r="L31" s="54"/>
      <c r="M31" s="5"/>
      <c r="N31" s="1"/>
      <c r="O31" s="1"/>
      <c r="P31" s="1"/>
      <c r="Q31" s="1"/>
      <c r="R31" s="5"/>
      <c r="S31" s="1"/>
      <c r="T31" s="1"/>
      <c r="U31" s="1"/>
      <c r="V31" s="3"/>
      <c r="W31" s="1"/>
      <c r="X31" s="3"/>
      <c r="Y31" s="3"/>
      <c r="Z31" s="3"/>
      <c r="AA31" s="3"/>
      <c r="AB31" s="3"/>
      <c r="AC31" s="1"/>
      <c r="AD31" s="1"/>
      <c r="AE31" s="1"/>
      <c r="AF31" s="1"/>
      <c r="AG31" s="1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</row>
    <row r="32" spans="1:53" ht="12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54"/>
      <c r="M32" s="27"/>
      <c r="N32" s="1"/>
      <c r="O32" s="1"/>
      <c r="P32" s="1"/>
      <c r="Q32" s="1"/>
      <c r="R32" s="27"/>
      <c r="S32" s="1"/>
      <c r="T32" s="1"/>
      <c r="U32" s="1"/>
      <c r="V32" s="3"/>
      <c r="W32" s="1"/>
      <c r="X32" s="3"/>
      <c r="Y32" s="3"/>
      <c r="Z32" s="3"/>
      <c r="AA32" s="3"/>
      <c r="AB32" s="3"/>
      <c r="AC32" s="1"/>
      <c r="AD32" s="1"/>
      <c r="AE32" s="1"/>
      <c r="AF32" s="1"/>
      <c r="AG32" s="1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</row>
    <row r="33" spans="1:53" ht="12" customHeight="1">
      <c r="A33" s="1"/>
      <c r="B33" s="1"/>
      <c r="C33" s="1"/>
      <c r="D33" s="1"/>
      <c r="E33" s="26"/>
      <c r="F33" s="1"/>
      <c r="G33" s="1"/>
      <c r="H33" s="1"/>
      <c r="I33" s="1"/>
      <c r="J33" s="1"/>
      <c r="K33" s="1"/>
      <c r="L33" s="54"/>
      <c r="M33" s="5"/>
      <c r="N33" s="1"/>
      <c r="O33" s="1"/>
      <c r="P33" s="1"/>
      <c r="Q33" s="1"/>
      <c r="R33" s="5"/>
      <c r="S33" s="1"/>
      <c r="T33" s="1"/>
      <c r="U33" s="1"/>
      <c r="V33" s="3"/>
      <c r="W33" s="6"/>
      <c r="X33" s="3"/>
      <c r="Y33" s="3"/>
      <c r="Z33" s="3"/>
      <c r="AA33" s="3"/>
      <c r="AB33" s="3"/>
      <c r="AC33" s="1"/>
      <c r="AD33" s="1"/>
      <c r="AE33" s="1"/>
      <c r="AF33" s="1"/>
      <c r="AG33" s="1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</row>
    <row r="34" spans="1:53" ht="12" customHeight="1">
      <c r="A34" s="1"/>
      <c r="B34" s="1"/>
      <c r="C34" s="1"/>
      <c r="D34" s="1"/>
      <c r="E34" s="26"/>
      <c r="F34" s="1"/>
      <c r="G34" s="1"/>
      <c r="H34" s="1"/>
      <c r="I34" s="1"/>
      <c r="J34" s="1"/>
      <c r="K34" s="1"/>
      <c r="L34" s="54"/>
      <c r="M34" s="5"/>
      <c r="N34" s="1"/>
      <c r="O34" s="1"/>
      <c r="P34" s="1"/>
      <c r="Q34" s="1"/>
      <c r="R34" s="5"/>
      <c r="S34" s="1"/>
      <c r="T34" s="1"/>
      <c r="U34" s="1"/>
      <c r="V34" s="3"/>
      <c r="W34" s="1"/>
      <c r="X34" s="3"/>
      <c r="Y34" s="3"/>
      <c r="Z34" s="3"/>
      <c r="AA34" s="3"/>
      <c r="AB34" s="3"/>
      <c r="AC34" s="1"/>
      <c r="AD34" s="1"/>
      <c r="AE34" s="1"/>
      <c r="AF34" s="1"/>
      <c r="AG34" s="1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</row>
    <row r="35" spans="1:53" ht="12" customHeight="1">
      <c r="A35" s="1"/>
      <c r="B35" s="1"/>
      <c r="C35" s="1"/>
      <c r="D35" s="1"/>
      <c r="E35" s="26"/>
      <c r="F35" s="1"/>
      <c r="G35" s="1"/>
      <c r="H35" s="1"/>
      <c r="I35" s="1"/>
      <c r="J35" s="1"/>
      <c r="K35" s="1"/>
      <c r="L35" s="54"/>
      <c r="M35" s="27"/>
      <c r="N35" s="1"/>
      <c r="O35" s="1"/>
      <c r="P35" s="1"/>
      <c r="Q35" s="1"/>
      <c r="R35" s="27"/>
      <c r="S35" s="1"/>
      <c r="T35" s="1"/>
      <c r="U35" s="1"/>
      <c r="V35" s="3"/>
      <c r="W35" s="1"/>
      <c r="X35" s="3"/>
      <c r="Y35" s="3"/>
      <c r="Z35" s="3"/>
      <c r="AA35" s="3"/>
      <c r="AB35" s="3"/>
      <c r="AC35" s="1"/>
      <c r="AD35" s="1"/>
      <c r="AE35" s="1"/>
      <c r="AF35" s="1"/>
      <c r="AG35" s="1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</row>
    <row r="36" spans="1:53" ht="12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54"/>
      <c r="M36" s="5"/>
      <c r="N36" s="1"/>
      <c r="O36" s="1"/>
      <c r="P36" s="1"/>
      <c r="Q36" s="1"/>
      <c r="R36" s="5"/>
      <c r="S36" s="1"/>
      <c r="T36" s="1"/>
      <c r="U36" s="1"/>
      <c r="V36" s="3"/>
      <c r="W36" s="1"/>
      <c r="X36" s="3"/>
      <c r="Y36" s="3"/>
      <c r="Z36" s="3"/>
      <c r="AA36" s="3"/>
      <c r="AB36" s="3"/>
      <c r="AC36" s="1"/>
      <c r="AD36" s="1"/>
      <c r="AE36" s="1"/>
      <c r="AF36" s="1"/>
      <c r="AG36" s="1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</row>
    <row r="37" spans="1:53" ht="12" customHeight="1">
      <c r="A37" s="1"/>
      <c r="B37" s="1"/>
      <c r="C37" s="1"/>
      <c r="D37" s="1"/>
      <c r="E37" s="26"/>
      <c r="F37" s="1"/>
      <c r="G37" s="1"/>
      <c r="H37" s="1"/>
      <c r="I37" s="1"/>
      <c r="J37" s="1"/>
      <c r="K37" s="1"/>
      <c r="L37" s="54"/>
      <c r="M37" s="5"/>
      <c r="N37" s="1"/>
      <c r="O37" s="1"/>
      <c r="P37" s="1"/>
      <c r="Q37" s="1"/>
      <c r="R37" s="5"/>
      <c r="S37" s="1"/>
      <c r="T37" s="1"/>
      <c r="U37" s="1"/>
      <c r="V37" s="3"/>
      <c r="W37" s="6"/>
      <c r="X37" s="3"/>
      <c r="Y37" s="3"/>
      <c r="Z37" s="3"/>
      <c r="AA37" s="3"/>
      <c r="AB37" s="3"/>
      <c r="AC37" s="1"/>
      <c r="AD37" s="1"/>
      <c r="AE37" s="1"/>
      <c r="AF37" s="1"/>
      <c r="AG37" s="1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</row>
    <row r="38" spans="1:53" ht="12" customHeight="1">
      <c r="A38" s="1"/>
      <c r="B38" s="1"/>
      <c r="C38" s="1"/>
      <c r="D38" s="1"/>
      <c r="E38" s="26"/>
      <c r="F38" s="1"/>
      <c r="G38" s="1"/>
      <c r="H38" s="1"/>
      <c r="I38" s="1"/>
      <c r="J38" s="1"/>
      <c r="K38" s="1"/>
      <c r="L38" s="54"/>
      <c r="M38" s="5"/>
      <c r="N38" s="1"/>
      <c r="O38" s="1"/>
      <c r="P38" s="1"/>
      <c r="Q38" s="1"/>
      <c r="R38" s="5"/>
      <c r="S38" s="1"/>
      <c r="T38" s="1"/>
      <c r="U38" s="1"/>
      <c r="V38" s="3"/>
      <c r="W38" s="3"/>
      <c r="X38" s="3"/>
      <c r="Y38" s="3"/>
      <c r="Z38" s="3"/>
      <c r="AA38" s="3"/>
      <c r="AB38" s="3"/>
      <c r="AC38" s="1"/>
      <c r="AD38" s="1"/>
      <c r="AE38" s="1"/>
      <c r="AF38" s="1"/>
      <c r="AG38" s="1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</row>
    <row r="39" spans="1:53" ht="12" customHeight="1">
      <c r="A39" s="1"/>
      <c r="B39" s="1"/>
      <c r="C39" s="1"/>
      <c r="D39" s="1"/>
      <c r="E39" s="26"/>
      <c r="F39" s="1"/>
      <c r="G39" s="1"/>
      <c r="H39" s="1"/>
      <c r="I39" s="1"/>
      <c r="J39" s="1"/>
      <c r="K39" s="1"/>
      <c r="L39" s="54"/>
      <c r="M39" s="5"/>
      <c r="N39" s="1"/>
      <c r="O39" s="1"/>
      <c r="P39" s="1"/>
      <c r="Q39" s="1"/>
      <c r="R39" s="5"/>
      <c r="S39" s="1"/>
      <c r="T39" s="1"/>
      <c r="U39" s="1"/>
      <c r="V39" s="3"/>
      <c r="W39" s="3"/>
      <c r="X39" s="3"/>
      <c r="Y39" s="3"/>
      <c r="Z39" s="3"/>
      <c r="AA39" s="3"/>
      <c r="AB39" s="3"/>
      <c r="AC39" s="1"/>
      <c r="AD39" s="1"/>
      <c r="AE39" s="1"/>
      <c r="AF39" s="1"/>
      <c r="AG39" s="1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</row>
    <row r="40" spans="1:53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54"/>
      <c r="M40" s="5"/>
      <c r="N40" s="1"/>
      <c r="O40" s="1"/>
      <c r="P40" s="1"/>
      <c r="Q40" s="1"/>
      <c r="R40" s="5"/>
      <c r="S40" s="1"/>
      <c r="T40" s="1"/>
      <c r="U40" s="1"/>
      <c r="V40" s="3"/>
      <c r="W40" s="3"/>
      <c r="X40" s="3"/>
      <c r="Y40" s="3"/>
      <c r="Z40" s="3"/>
      <c r="AA40" s="3"/>
      <c r="AB40" s="3"/>
      <c r="AC40" s="1"/>
      <c r="AD40" s="1"/>
      <c r="AE40" s="1"/>
      <c r="AF40" s="1"/>
      <c r="AG40" s="1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</row>
    <row r="41" spans="1:53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54"/>
      <c r="M41" s="5"/>
      <c r="N41" s="1"/>
      <c r="O41" s="1"/>
      <c r="P41" s="1"/>
      <c r="Q41" s="1"/>
      <c r="R41" s="5"/>
      <c r="S41" s="1"/>
      <c r="T41" s="1"/>
      <c r="U41" s="1"/>
      <c r="V41" s="3"/>
      <c r="W41" s="3"/>
      <c r="X41" s="3"/>
      <c r="Y41" s="3"/>
      <c r="Z41" s="3"/>
      <c r="AA41" s="3"/>
      <c r="AB41" s="3"/>
      <c r="AC41" s="1"/>
      <c r="AD41" s="1"/>
      <c r="AE41" s="1"/>
      <c r="AF41" s="1"/>
      <c r="AG41" s="1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</row>
    <row r="42" spans="1:53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54"/>
      <c r="M42" s="5"/>
      <c r="N42" s="1"/>
      <c r="O42" s="1"/>
      <c r="P42" s="1"/>
      <c r="Q42" s="1"/>
      <c r="R42" s="5"/>
      <c r="S42" s="1"/>
      <c r="T42" s="1"/>
      <c r="U42" s="1"/>
      <c r="V42" s="3"/>
      <c r="W42" s="3"/>
      <c r="X42" s="3"/>
      <c r="Y42" s="3"/>
      <c r="Z42" s="3"/>
      <c r="AA42" s="3"/>
      <c r="AB42" s="3"/>
      <c r="AC42" s="1"/>
      <c r="AD42" s="1"/>
      <c r="AE42" s="1"/>
      <c r="AF42" s="1"/>
      <c r="AG42" s="1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</row>
    <row r="43" spans="1:53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54"/>
      <c r="M43" s="5"/>
      <c r="N43" s="1"/>
      <c r="O43" s="1"/>
      <c r="P43" s="1"/>
      <c r="Q43" s="1"/>
      <c r="R43" s="5"/>
      <c r="S43" s="1"/>
      <c r="T43" s="1"/>
      <c r="U43" s="1"/>
      <c r="V43" s="3"/>
      <c r="W43" s="3"/>
      <c r="X43" s="3"/>
      <c r="Y43" s="3"/>
      <c r="Z43" s="3"/>
      <c r="AA43" s="3"/>
      <c r="AB43" s="3"/>
      <c r="AC43" s="1"/>
      <c r="AD43" s="1"/>
      <c r="AE43" s="1"/>
      <c r="AF43" s="1"/>
      <c r="AG43" s="1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</row>
    <row r="44" spans="1:53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54"/>
      <c r="M44" s="5"/>
      <c r="N44" s="1"/>
      <c r="O44" s="1"/>
      <c r="P44" s="1"/>
      <c r="Q44" s="1"/>
      <c r="R44" s="5"/>
      <c r="S44" s="1"/>
      <c r="T44" s="1"/>
      <c r="U44" s="1"/>
      <c r="V44" s="3"/>
      <c r="W44" s="3"/>
      <c r="X44" s="3"/>
      <c r="Y44" s="3"/>
      <c r="Z44" s="3"/>
      <c r="AA44" s="3"/>
      <c r="AB44" s="3"/>
      <c r="AC44" s="1"/>
      <c r="AD44" s="1"/>
      <c r="AE44" s="1"/>
      <c r="AF44" s="1"/>
      <c r="AG44" s="1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</row>
    <row r="45" spans="1:53" ht="12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3"/>
      <c r="M45" s="1"/>
      <c r="N45" s="1"/>
      <c r="O45" s="1"/>
      <c r="P45" s="1"/>
      <c r="Q45" s="1"/>
      <c r="R45" s="1"/>
      <c r="S45" s="1"/>
      <c r="T45" s="1"/>
      <c r="U45" s="1"/>
      <c r="V45" s="3"/>
      <c r="W45" s="3"/>
      <c r="X45" s="3"/>
      <c r="Y45" s="3"/>
      <c r="Z45" s="3"/>
      <c r="AA45" s="3"/>
      <c r="AB45" s="3"/>
      <c r="AC45" s="1"/>
      <c r="AD45" s="1"/>
      <c r="AE45" s="1"/>
      <c r="AF45" s="1"/>
      <c r="AG45" s="1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</row>
    <row r="46" spans="1:53" ht="12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3"/>
      <c r="M46" s="1"/>
      <c r="N46" s="1"/>
      <c r="O46" s="1"/>
      <c r="P46" s="1"/>
      <c r="Q46" s="1"/>
      <c r="R46" s="1"/>
      <c r="S46" s="1"/>
      <c r="T46" s="1"/>
      <c r="U46" s="1"/>
      <c r="V46" s="3"/>
      <c r="W46" s="3"/>
      <c r="X46" s="3"/>
      <c r="Y46" s="3"/>
      <c r="Z46" s="3"/>
      <c r="AA46" s="3"/>
      <c r="AB46" s="3"/>
      <c r="AC46" s="1"/>
      <c r="AD46" s="1"/>
      <c r="AE46" s="1"/>
      <c r="AF46" s="1"/>
      <c r="AG46" s="1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</row>
    <row r="47" spans="1:53" ht="12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3"/>
      <c r="M47" s="1"/>
      <c r="N47" s="1"/>
      <c r="O47" s="1"/>
      <c r="P47" s="1"/>
      <c r="Q47" s="1"/>
      <c r="R47" s="1"/>
      <c r="S47" s="1"/>
      <c r="T47" s="1"/>
      <c r="U47" s="1"/>
      <c r="V47" s="3"/>
      <c r="W47" s="3"/>
      <c r="X47" s="3"/>
      <c r="Y47" s="3"/>
      <c r="Z47" s="3"/>
      <c r="AA47" s="3"/>
      <c r="AB47" s="3"/>
      <c r="AC47" s="1"/>
      <c r="AD47" s="1"/>
      <c r="AE47" s="1"/>
      <c r="AF47" s="1"/>
      <c r="AG47" s="1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</row>
    <row r="48" spans="1:53" ht="12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"/>
      <c r="S48" s="1"/>
      <c r="T48" s="1"/>
      <c r="U48" s="1"/>
      <c r="V48" s="3"/>
      <c r="W48" s="3"/>
      <c r="X48" s="3"/>
      <c r="Y48" s="3"/>
      <c r="Z48" s="3"/>
      <c r="AA48" s="3"/>
      <c r="AB48" s="3"/>
      <c r="AC48" s="1"/>
      <c r="AD48" s="1"/>
      <c r="AE48" s="1"/>
      <c r="AF48" s="1"/>
      <c r="AG48" s="1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</row>
    <row r="49" spans="1:53" ht="12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3"/>
      <c r="W49" s="3"/>
      <c r="X49" s="3"/>
      <c r="Y49" s="3"/>
      <c r="Z49" s="3"/>
      <c r="AA49" s="3"/>
      <c r="AB49" s="3"/>
      <c r="AC49" s="1"/>
      <c r="AD49" s="1"/>
      <c r="AE49" s="1"/>
      <c r="AF49" s="1"/>
      <c r="AG49" s="1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</row>
    <row r="50" spans="1:53" ht="12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3"/>
      <c r="W50" s="3"/>
      <c r="X50" s="3"/>
      <c r="Y50" s="3"/>
      <c r="Z50" s="3"/>
      <c r="AA50" s="3"/>
      <c r="AB50" s="3"/>
      <c r="AC50" s="1"/>
      <c r="AD50" s="1"/>
      <c r="AE50" s="1"/>
      <c r="AF50" s="1"/>
      <c r="AG50" s="1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</row>
    <row r="51" spans="1:53" ht="12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3"/>
      <c r="M51" s="1"/>
      <c r="N51" s="1"/>
      <c r="O51" s="1"/>
      <c r="P51" s="1"/>
      <c r="Q51" s="1"/>
      <c r="R51" s="1"/>
      <c r="S51" s="1"/>
      <c r="T51" s="1"/>
      <c r="U51" s="1"/>
      <c r="V51" s="3"/>
      <c r="W51" s="3"/>
      <c r="X51" s="3"/>
      <c r="Y51" s="3"/>
      <c r="Z51" s="3"/>
      <c r="AA51" s="3"/>
      <c r="AB51" s="3"/>
      <c r="AC51" s="1"/>
      <c r="AD51" s="1"/>
      <c r="AE51" s="1"/>
      <c r="AF51" s="1"/>
      <c r="AG51" s="1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</row>
    <row r="52" spans="1:53" ht="12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3"/>
      <c r="M52" s="1"/>
      <c r="N52" s="1"/>
      <c r="O52" s="1"/>
      <c r="P52" s="1"/>
      <c r="Q52" s="1"/>
      <c r="R52" s="4"/>
      <c r="S52" s="1"/>
      <c r="T52" s="1"/>
      <c r="U52" s="1"/>
      <c r="V52" s="3"/>
      <c r="W52" s="3"/>
      <c r="X52" s="3"/>
      <c r="Y52" s="3"/>
      <c r="Z52" s="3"/>
      <c r="AA52" s="3"/>
      <c r="AB52" s="3"/>
      <c r="AC52" s="1"/>
      <c r="AD52" s="1"/>
      <c r="AE52" s="1"/>
      <c r="AF52" s="1"/>
      <c r="AG52" s="1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</row>
    <row r="53" spans="1:53" ht="12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3"/>
      <c r="M53" s="1"/>
      <c r="N53" s="1"/>
      <c r="O53" s="1"/>
      <c r="P53" s="1"/>
      <c r="Q53" s="1"/>
      <c r="R53" s="1"/>
      <c r="S53" s="1"/>
      <c r="T53" s="1"/>
      <c r="U53" s="1"/>
      <c r="V53" s="3"/>
      <c r="W53" s="3"/>
      <c r="X53" s="3"/>
      <c r="Y53" s="3"/>
      <c r="Z53" s="3"/>
      <c r="AA53" s="3"/>
      <c r="AB53" s="3"/>
      <c r="AC53" s="1"/>
      <c r="AD53" s="1"/>
      <c r="AE53" s="1"/>
      <c r="AF53" s="1"/>
      <c r="AG53" s="1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</row>
    <row r="54" spans="1:53" ht="12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3"/>
      <c r="M54" s="1"/>
      <c r="N54" s="1"/>
      <c r="O54" s="1"/>
      <c r="P54" s="1"/>
      <c r="Q54" s="1"/>
      <c r="R54" s="1"/>
      <c r="S54" s="1"/>
      <c r="T54" s="1"/>
      <c r="U54" s="1"/>
      <c r="V54" s="3"/>
      <c r="W54" s="3"/>
      <c r="X54" s="3"/>
      <c r="Y54" s="3"/>
      <c r="Z54" s="3"/>
      <c r="AA54" s="3"/>
      <c r="AB54" s="3"/>
      <c r="AC54" s="1"/>
      <c r="AD54" s="1"/>
      <c r="AE54" s="1"/>
      <c r="AF54" s="1"/>
      <c r="AG54" s="1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</row>
    <row r="55" spans="1:53" ht="12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3"/>
      <c r="M55" s="1"/>
      <c r="N55" s="1"/>
      <c r="O55" s="1"/>
      <c r="P55" s="1"/>
      <c r="Q55" s="1"/>
      <c r="R55" s="1"/>
      <c r="S55" s="1"/>
      <c r="T55" s="1"/>
      <c r="U55" s="1"/>
      <c r="V55" s="3"/>
      <c r="W55" s="3"/>
      <c r="X55" s="3"/>
      <c r="Y55" s="3"/>
      <c r="Z55" s="3"/>
      <c r="AA55" s="3"/>
      <c r="AB55" s="3"/>
      <c r="AC55" s="1"/>
      <c r="AD55" s="1"/>
      <c r="AE55" s="1"/>
      <c r="AF55" s="1"/>
      <c r="AG55" s="1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</row>
    <row r="56" spans="1:53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3"/>
      <c r="M56" s="1"/>
      <c r="N56" s="1"/>
      <c r="O56" s="1"/>
      <c r="P56" s="1"/>
      <c r="Q56" s="1"/>
      <c r="R56" s="1"/>
      <c r="S56" s="1"/>
      <c r="T56" s="1"/>
      <c r="U56" s="1"/>
      <c r="V56" s="3"/>
      <c r="W56" s="3"/>
      <c r="X56" s="3"/>
      <c r="Y56" s="3"/>
      <c r="Z56" s="3"/>
      <c r="AA56" s="3"/>
      <c r="AB56" s="3"/>
      <c r="AC56" s="1"/>
      <c r="AD56" s="1"/>
      <c r="AE56" s="1"/>
      <c r="AF56" s="1"/>
      <c r="AG56" s="1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</row>
    <row r="57" spans="1:53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3"/>
      <c r="M57" s="1"/>
      <c r="N57" s="1"/>
      <c r="O57" s="1"/>
      <c r="P57" s="1"/>
      <c r="Q57" s="1"/>
      <c r="R57" s="1"/>
      <c r="S57" s="1"/>
      <c r="T57" s="1"/>
      <c r="U57" s="1"/>
      <c r="V57" s="3"/>
      <c r="W57" s="3"/>
      <c r="X57" s="3"/>
      <c r="Y57" s="3"/>
      <c r="Z57" s="3"/>
      <c r="AA57" s="3"/>
      <c r="AB57" s="3"/>
      <c r="AC57" s="1"/>
      <c r="AD57" s="1"/>
      <c r="AE57" s="1"/>
      <c r="AF57" s="1"/>
      <c r="AG57" s="1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</row>
    <row r="58" spans="1:53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3"/>
      <c r="M58" s="1"/>
      <c r="N58" s="1"/>
      <c r="O58" s="1"/>
      <c r="P58" s="1"/>
      <c r="Q58" s="1"/>
      <c r="R58" s="1"/>
      <c r="S58" s="1"/>
      <c r="T58" s="1"/>
      <c r="U58" s="1"/>
      <c r="V58" s="3"/>
      <c r="W58" s="3"/>
      <c r="X58" s="3"/>
      <c r="Y58" s="3"/>
      <c r="Z58" s="3"/>
      <c r="AA58" s="3"/>
      <c r="AB58" s="3"/>
      <c r="AC58" s="1"/>
      <c r="AD58" s="1"/>
      <c r="AE58" s="1"/>
      <c r="AF58" s="1"/>
      <c r="AG58" s="1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</row>
    <row r="59" spans="1:53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3"/>
      <c r="M59" s="1"/>
      <c r="N59" s="1"/>
      <c r="O59" s="1"/>
      <c r="P59" s="1"/>
      <c r="Q59" s="1"/>
      <c r="R59" s="1"/>
      <c r="S59" s="1"/>
      <c r="T59" s="1"/>
      <c r="U59" s="1"/>
      <c r="V59" s="3"/>
      <c r="W59" s="3"/>
      <c r="X59" s="3"/>
      <c r="Y59" s="3"/>
      <c r="Z59" s="3"/>
      <c r="AA59" s="3"/>
      <c r="AB59" s="3"/>
      <c r="AC59" s="1"/>
      <c r="AD59" s="1"/>
      <c r="AE59" s="1"/>
      <c r="AF59" s="1"/>
      <c r="AG59" s="1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</row>
    <row r="60" spans="1:53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3"/>
      <c r="M60" s="1"/>
      <c r="N60" s="1"/>
      <c r="O60" s="1"/>
      <c r="P60" s="1"/>
      <c r="Q60" s="1"/>
      <c r="R60" s="1"/>
      <c r="S60" s="1"/>
      <c r="T60" s="1"/>
      <c r="U60" s="1"/>
      <c r="V60" s="3"/>
      <c r="W60" s="3"/>
      <c r="X60" s="3"/>
      <c r="Y60" s="3"/>
      <c r="Z60" s="3"/>
      <c r="AA60" s="3"/>
      <c r="AB60" s="3"/>
      <c r="AC60" s="1"/>
      <c r="AD60" s="1"/>
      <c r="AE60" s="1"/>
      <c r="AF60" s="1"/>
      <c r="AG60" s="1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</row>
    <row r="61" spans="1:53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3"/>
      <c r="M61" s="1"/>
      <c r="N61" s="1"/>
      <c r="O61" s="1"/>
      <c r="P61" s="1"/>
      <c r="Q61" s="1"/>
      <c r="R61" s="1"/>
      <c r="S61" s="1"/>
      <c r="T61" s="1"/>
      <c r="U61" s="1"/>
      <c r="V61" s="3"/>
      <c r="W61" s="3"/>
      <c r="X61" s="3"/>
      <c r="Y61" s="3"/>
      <c r="Z61" s="3"/>
      <c r="AA61" s="3"/>
      <c r="AB61" s="3"/>
      <c r="AC61" s="1"/>
      <c r="AD61" s="1"/>
      <c r="AE61" s="1"/>
      <c r="AF61" s="1"/>
      <c r="AG61" s="1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</row>
    <row r="62" spans="1:53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3"/>
      <c r="M62" s="1"/>
      <c r="N62" s="1"/>
      <c r="O62" s="1"/>
      <c r="P62" s="1"/>
      <c r="Q62" s="1"/>
      <c r="R62" s="1"/>
      <c r="S62" s="1"/>
      <c r="T62" s="1"/>
      <c r="U62" s="1"/>
      <c r="V62" s="3"/>
      <c r="W62" s="3"/>
      <c r="X62" s="3"/>
      <c r="Y62" s="3"/>
      <c r="Z62" s="3"/>
      <c r="AA62" s="3"/>
      <c r="AB62" s="3"/>
      <c r="AC62" s="1"/>
      <c r="AD62" s="1"/>
      <c r="AE62" s="1"/>
      <c r="AF62" s="1"/>
      <c r="AG62" s="1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</row>
    <row r="63" spans="1:53" ht="12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3"/>
      <c r="M63" s="1"/>
      <c r="N63" s="1"/>
      <c r="O63" s="1"/>
      <c r="P63" s="1"/>
      <c r="Q63" s="1"/>
      <c r="R63" s="1"/>
      <c r="S63" s="1"/>
      <c r="T63" s="1"/>
      <c r="U63" s="1"/>
      <c r="V63" s="3"/>
      <c r="W63" s="3"/>
      <c r="X63" s="3"/>
      <c r="Y63" s="3"/>
      <c r="Z63" s="3"/>
      <c r="AA63" s="3"/>
      <c r="AB63" s="3"/>
      <c r="AC63" s="1"/>
      <c r="AD63" s="1"/>
      <c r="AE63" s="1"/>
      <c r="AF63" s="1"/>
      <c r="AG63" s="1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</row>
    <row r="64" spans="1:53" ht="12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3"/>
      <c r="M64" s="1"/>
      <c r="N64" s="1"/>
      <c r="O64" s="1"/>
      <c r="P64" s="1"/>
      <c r="Q64" s="1"/>
      <c r="R64" s="1"/>
      <c r="S64" s="1"/>
      <c r="T64" s="1"/>
      <c r="U64" s="1"/>
      <c r="V64" s="3"/>
      <c r="W64" s="3"/>
      <c r="X64" s="3"/>
      <c r="Y64" s="3"/>
      <c r="Z64" s="3"/>
      <c r="AA64" s="3"/>
      <c r="AB64" s="3"/>
      <c r="AC64" s="1"/>
      <c r="AD64" s="1"/>
      <c r="AE64" s="1"/>
      <c r="AF64" s="1"/>
      <c r="AG64" s="1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</row>
    <row r="65" spans="1:53" ht="12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3"/>
      <c r="M65" s="1"/>
      <c r="N65" s="1"/>
      <c r="O65" s="1"/>
      <c r="P65" s="1"/>
      <c r="Q65" s="1"/>
      <c r="R65" s="1"/>
      <c r="S65" s="1"/>
      <c r="T65" s="1"/>
      <c r="U65" s="1"/>
      <c r="V65" s="3"/>
      <c r="W65" s="3"/>
      <c r="X65" s="3"/>
      <c r="Y65" s="3"/>
      <c r="Z65" s="3"/>
      <c r="AA65" s="3"/>
      <c r="AB65" s="3"/>
      <c r="AC65" s="1"/>
      <c r="AD65" s="1"/>
      <c r="AE65" s="1"/>
      <c r="AF65" s="1"/>
      <c r="AG65" s="1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</row>
    <row r="66" spans="1:53" ht="12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3"/>
      <c r="M66" s="1"/>
      <c r="N66" s="1"/>
      <c r="O66" s="1"/>
      <c r="P66" s="1"/>
      <c r="Q66" s="1"/>
      <c r="R66" s="1"/>
      <c r="S66" s="1"/>
      <c r="T66" s="1"/>
      <c r="U66" s="1"/>
      <c r="V66" s="3"/>
      <c r="W66" s="3"/>
      <c r="X66" s="3"/>
      <c r="Y66" s="3"/>
      <c r="Z66" s="3"/>
      <c r="AA66" s="3"/>
      <c r="AB66" s="3"/>
      <c r="AC66" s="1"/>
      <c r="AD66" s="1"/>
      <c r="AE66" s="1"/>
      <c r="AF66" s="1"/>
      <c r="AG66" s="1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</row>
    <row r="67" spans="1:53" ht="12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3"/>
      <c r="M67" s="1"/>
      <c r="N67" s="1"/>
      <c r="O67" s="1"/>
      <c r="P67" s="1"/>
      <c r="Q67" s="1"/>
      <c r="R67" s="1"/>
      <c r="S67" s="1"/>
      <c r="T67" s="1"/>
      <c r="U67" s="1"/>
      <c r="V67" s="3"/>
      <c r="W67" s="3"/>
      <c r="X67" s="3"/>
      <c r="Y67" s="3"/>
      <c r="Z67" s="3"/>
      <c r="AA67" s="3"/>
      <c r="AB67" s="3"/>
      <c r="AC67" s="1"/>
      <c r="AD67" s="1"/>
      <c r="AE67" s="1"/>
      <c r="AF67" s="1"/>
      <c r="AG67" s="1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</row>
    <row r="68" spans="1:53" ht="12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3"/>
      <c r="M68" s="1"/>
      <c r="N68" s="1"/>
      <c r="O68" s="1"/>
      <c r="P68" s="1"/>
      <c r="Q68" s="1"/>
      <c r="R68" s="1"/>
      <c r="S68" s="1"/>
      <c r="T68" s="1"/>
      <c r="U68" s="1"/>
      <c r="V68" s="3"/>
      <c r="W68" s="3"/>
      <c r="X68" s="3"/>
      <c r="Y68" s="3"/>
      <c r="Z68" s="3"/>
      <c r="AA68" s="3"/>
      <c r="AB68" s="3"/>
      <c r="AC68" s="1"/>
      <c r="AD68" s="1"/>
      <c r="AE68" s="1"/>
      <c r="AF68" s="1"/>
      <c r="AG68" s="1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</row>
    <row r="69" spans="1:53" ht="12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3"/>
      <c r="M69" s="1"/>
      <c r="N69" s="1"/>
      <c r="O69" s="1"/>
      <c r="P69" s="1"/>
      <c r="Q69" s="1"/>
      <c r="R69" s="1"/>
      <c r="S69" s="1"/>
      <c r="T69" s="1"/>
      <c r="U69" s="1"/>
      <c r="V69" s="3"/>
      <c r="W69" s="3"/>
      <c r="X69" s="3"/>
      <c r="Y69" s="3"/>
      <c r="Z69" s="3"/>
      <c r="AA69" s="3"/>
      <c r="AB69" s="3"/>
      <c r="AC69" s="1"/>
      <c r="AD69" s="1"/>
      <c r="AE69" s="1"/>
      <c r="AF69" s="1"/>
      <c r="AG69" s="1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</row>
    <row r="70" spans="1:53" ht="12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3"/>
      <c r="M70" s="1"/>
      <c r="N70" s="1"/>
      <c r="O70" s="1"/>
      <c r="P70" s="1"/>
      <c r="Q70" s="1"/>
      <c r="R70" s="1"/>
      <c r="S70" s="1"/>
      <c r="T70" s="1"/>
      <c r="U70" s="1"/>
      <c r="V70" s="3"/>
      <c r="W70" s="3"/>
      <c r="X70" s="3"/>
      <c r="Y70" s="3"/>
      <c r="Z70" s="3"/>
      <c r="AA70" s="3"/>
      <c r="AB70" s="3"/>
      <c r="AC70" s="1"/>
      <c r="AD70" s="1"/>
      <c r="AE70" s="1"/>
      <c r="AF70" s="1"/>
      <c r="AG70" s="1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</row>
    <row r="71" spans="1:53" ht="12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3"/>
      <c r="M71" s="1"/>
      <c r="N71" s="1"/>
      <c r="O71" s="1"/>
      <c r="P71" s="1"/>
      <c r="Q71" s="1"/>
      <c r="R71" s="1"/>
      <c r="S71" s="1"/>
      <c r="T71" s="1"/>
      <c r="U71" s="1"/>
      <c r="V71" s="3"/>
      <c r="W71" s="3"/>
      <c r="X71" s="3"/>
      <c r="Y71" s="3"/>
      <c r="Z71" s="3"/>
      <c r="AA71" s="3"/>
      <c r="AB71" s="3"/>
      <c r="AC71" s="1"/>
      <c r="AD71" s="1"/>
      <c r="AE71" s="1"/>
      <c r="AF71" s="1"/>
      <c r="AG71" s="1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</row>
    <row r="72" spans="1:53" ht="12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3"/>
      <c r="M72" s="1"/>
      <c r="N72" s="1"/>
      <c r="O72" s="1"/>
      <c r="P72" s="1"/>
      <c r="Q72" s="1"/>
      <c r="R72" s="1"/>
      <c r="S72" s="1"/>
      <c r="T72" s="1"/>
      <c r="U72" s="1"/>
      <c r="V72" s="3"/>
      <c r="W72" s="3"/>
      <c r="X72" s="3"/>
      <c r="Y72" s="3"/>
      <c r="Z72" s="3"/>
      <c r="AA72" s="3"/>
      <c r="AB72" s="3"/>
      <c r="AC72" s="1"/>
      <c r="AD72" s="1"/>
      <c r="AE72" s="1"/>
      <c r="AF72" s="1"/>
      <c r="AG72" s="1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</row>
    <row r="73" spans="1:53" ht="12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3"/>
      <c r="M73" s="1"/>
      <c r="N73" s="1"/>
      <c r="O73" s="1"/>
      <c r="P73" s="1"/>
      <c r="Q73" s="1"/>
      <c r="R73" s="1"/>
      <c r="S73" s="1"/>
      <c r="T73" s="1"/>
      <c r="U73" s="1"/>
      <c r="V73" s="3"/>
      <c r="W73" s="3"/>
      <c r="X73" s="3"/>
      <c r="Y73" s="3"/>
      <c r="Z73" s="3"/>
      <c r="AA73" s="3"/>
      <c r="AB73" s="3"/>
      <c r="AC73" s="1"/>
      <c r="AD73" s="1"/>
      <c r="AE73" s="1"/>
      <c r="AF73" s="1"/>
      <c r="AG73" s="1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</row>
    <row r="74" spans="1:53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3"/>
      <c r="M74" s="1"/>
      <c r="N74" s="1"/>
      <c r="O74" s="1"/>
      <c r="P74" s="1"/>
      <c r="Q74" s="1"/>
      <c r="R74" s="1"/>
      <c r="S74" s="1"/>
      <c r="T74" s="1"/>
      <c r="U74" s="1"/>
      <c r="V74" s="3"/>
      <c r="W74" s="3"/>
      <c r="X74" s="3"/>
      <c r="Y74" s="3"/>
      <c r="Z74" s="3"/>
      <c r="AA74" s="3"/>
      <c r="AB74" s="3"/>
      <c r="AC74" s="1"/>
      <c r="AD74" s="1"/>
      <c r="AE74" s="1"/>
      <c r="AF74" s="1"/>
      <c r="AG74" s="1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</row>
    <row r="75" spans="1:53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3"/>
      <c r="M75" s="1"/>
      <c r="N75" s="1"/>
      <c r="O75" s="1"/>
      <c r="P75" s="1"/>
      <c r="Q75" s="1"/>
      <c r="R75" s="1"/>
      <c r="S75" s="1"/>
      <c r="T75" s="1"/>
      <c r="U75" s="1"/>
      <c r="V75" s="3"/>
      <c r="W75" s="3"/>
      <c r="X75" s="3"/>
      <c r="Y75" s="3"/>
      <c r="Z75" s="3"/>
      <c r="AA75" s="3"/>
      <c r="AB75" s="3"/>
      <c r="AC75" s="1"/>
      <c r="AD75" s="1"/>
      <c r="AE75" s="1"/>
      <c r="AF75" s="1"/>
      <c r="AG75" s="1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</row>
    <row r="76" spans="1:53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3"/>
      <c r="M76" s="1"/>
      <c r="N76" s="1"/>
      <c r="O76" s="1"/>
      <c r="P76" s="1"/>
      <c r="Q76" s="1"/>
      <c r="R76" s="1"/>
      <c r="S76" s="1"/>
      <c r="T76" s="1"/>
      <c r="U76" s="1"/>
      <c r="V76" s="3"/>
      <c r="W76" s="3"/>
      <c r="X76" s="3"/>
      <c r="Y76" s="3"/>
      <c r="Z76" s="3"/>
      <c r="AA76" s="3"/>
      <c r="AB76" s="3"/>
      <c r="AC76" s="1"/>
      <c r="AD76" s="1"/>
      <c r="AE76" s="1"/>
      <c r="AF76" s="1"/>
      <c r="AG76" s="1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</row>
    <row r="77" spans="1:53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3"/>
      <c r="M77" s="1"/>
      <c r="N77" s="1"/>
      <c r="O77" s="1"/>
      <c r="P77" s="1"/>
      <c r="Q77" s="1"/>
      <c r="R77" s="1"/>
      <c r="S77" s="1"/>
      <c r="T77" s="1"/>
      <c r="U77" s="1"/>
      <c r="V77" s="3"/>
      <c r="W77" s="3"/>
      <c r="X77" s="3"/>
      <c r="Y77" s="3"/>
      <c r="Z77" s="3"/>
      <c r="AA77" s="3"/>
      <c r="AB77" s="3"/>
      <c r="AC77" s="1"/>
      <c r="AD77" s="1"/>
      <c r="AE77" s="1"/>
      <c r="AF77" s="1"/>
      <c r="AG77" s="1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</row>
    <row r="78" spans="1:53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3"/>
      <c r="M78" s="1"/>
      <c r="N78" s="1"/>
      <c r="O78" s="1"/>
      <c r="P78" s="1"/>
      <c r="Q78" s="1"/>
      <c r="R78" s="1"/>
      <c r="S78" s="1"/>
      <c r="T78" s="1"/>
      <c r="U78" s="1"/>
      <c r="V78" s="3"/>
      <c r="W78" s="3"/>
      <c r="X78" s="3"/>
      <c r="Y78" s="3"/>
      <c r="Z78" s="3"/>
      <c r="AA78" s="3"/>
      <c r="AB78" s="3"/>
      <c r="AC78" s="1"/>
      <c r="AD78" s="1"/>
      <c r="AE78" s="1"/>
      <c r="AF78" s="1"/>
      <c r="AG78" s="1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</row>
    <row r="79" spans="1:53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3"/>
      <c r="M79" s="1"/>
      <c r="N79" s="1"/>
      <c r="O79" s="1"/>
      <c r="P79" s="1"/>
      <c r="Q79" s="1"/>
      <c r="R79" s="1"/>
      <c r="S79" s="1"/>
      <c r="T79" s="1"/>
      <c r="U79" s="1"/>
      <c r="V79" s="3"/>
      <c r="W79" s="3"/>
      <c r="X79" s="3"/>
      <c r="Y79" s="3"/>
      <c r="Z79" s="3"/>
      <c r="AA79" s="3"/>
      <c r="AB79" s="3"/>
      <c r="AC79" s="1"/>
      <c r="AD79" s="1"/>
      <c r="AE79" s="1"/>
      <c r="AF79" s="1"/>
      <c r="AG79" s="1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</row>
    <row r="80" spans="1:53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3"/>
      <c r="M80" s="1"/>
      <c r="N80" s="1"/>
      <c r="O80" s="1"/>
      <c r="P80" s="1"/>
      <c r="Q80" s="1"/>
      <c r="R80" s="1"/>
      <c r="S80" s="1"/>
      <c r="T80" s="1"/>
      <c r="U80" s="1"/>
      <c r="V80" s="3"/>
      <c r="W80" s="3"/>
      <c r="X80" s="3"/>
      <c r="Y80" s="3"/>
      <c r="Z80" s="3"/>
      <c r="AA80" s="3"/>
      <c r="AB80" s="3"/>
      <c r="AC80" s="1"/>
      <c r="AD80" s="1"/>
      <c r="AE80" s="1"/>
      <c r="AF80" s="1"/>
      <c r="AG80" s="1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</row>
    <row r="81" spans="1:53" ht="12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3"/>
      <c r="M81" s="1"/>
      <c r="N81" s="1"/>
      <c r="O81" s="1"/>
      <c r="P81" s="1"/>
      <c r="Q81" s="1"/>
      <c r="R81" s="1"/>
      <c r="S81" s="1"/>
      <c r="T81" s="1"/>
      <c r="U81" s="1"/>
      <c r="V81" s="3"/>
      <c r="W81" s="3"/>
      <c r="X81" s="3"/>
      <c r="Y81" s="3"/>
      <c r="Z81" s="3"/>
      <c r="AA81" s="3"/>
      <c r="AB81" s="3"/>
      <c r="AC81" s="1"/>
      <c r="AD81" s="1"/>
      <c r="AE81" s="1"/>
      <c r="AF81" s="1"/>
      <c r="AG81" s="1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</row>
    <row r="82" spans="1:53" ht="12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3"/>
      <c r="M82" s="1"/>
      <c r="N82" s="1"/>
      <c r="O82" s="1"/>
      <c r="P82" s="1"/>
      <c r="Q82" s="1"/>
      <c r="R82" s="1"/>
      <c r="S82" s="1"/>
      <c r="T82" s="1"/>
      <c r="U82" s="1"/>
      <c r="V82" s="3"/>
      <c r="W82" s="3"/>
      <c r="X82" s="3"/>
      <c r="Y82" s="3"/>
      <c r="Z82" s="3"/>
      <c r="AA82" s="3"/>
      <c r="AB82" s="3"/>
      <c r="AC82" s="1"/>
      <c r="AD82" s="1"/>
      <c r="AE82" s="1"/>
      <c r="AF82" s="1"/>
      <c r="AG82" s="1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</row>
    <row r="83" spans="1:53" ht="12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3"/>
      <c r="M83" s="1"/>
      <c r="N83" s="1"/>
      <c r="O83" s="1"/>
      <c r="P83" s="1"/>
      <c r="Q83" s="1"/>
      <c r="R83" s="1"/>
      <c r="S83" s="1"/>
      <c r="T83" s="1"/>
      <c r="U83" s="1"/>
      <c r="V83" s="3"/>
      <c r="W83" s="3"/>
      <c r="X83" s="3"/>
      <c r="Y83" s="3"/>
      <c r="Z83" s="3"/>
      <c r="AA83" s="3"/>
      <c r="AB83" s="3"/>
      <c r="AC83" s="1"/>
      <c r="AD83" s="1"/>
      <c r="AE83" s="1"/>
      <c r="AF83" s="1"/>
      <c r="AG83" s="1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</row>
    <row r="84" spans="1:53" ht="12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3"/>
      <c r="M84" s="1"/>
      <c r="N84" s="1"/>
      <c r="O84" s="1"/>
      <c r="P84" s="1"/>
      <c r="Q84" s="1"/>
      <c r="R84" s="1"/>
      <c r="S84" s="1"/>
      <c r="T84" s="1"/>
      <c r="U84" s="1"/>
      <c r="V84" s="3"/>
      <c r="W84" s="3"/>
      <c r="X84" s="3"/>
      <c r="Y84" s="3"/>
      <c r="Z84" s="3"/>
      <c r="AA84" s="3"/>
      <c r="AB84" s="3"/>
      <c r="AC84" s="1"/>
      <c r="AD84" s="1"/>
      <c r="AE84" s="1"/>
      <c r="AF84" s="1"/>
      <c r="AG84" s="1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</row>
    <row r="85" spans="1:53" ht="12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3"/>
      <c r="M85" s="1"/>
      <c r="N85" s="1"/>
      <c r="O85" s="1"/>
      <c r="P85" s="1"/>
      <c r="Q85" s="1"/>
      <c r="R85" s="1"/>
      <c r="S85" s="1"/>
      <c r="T85" s="1"/>
      <c r="U85" s="1"/>
      <c r="V85" s="3"/>
      <c r="W85" s="3"/>
      <c r="X85" s="3"/>
      <c r="Y85" s="3"/>
      <c r="Z85" s="3"/>
      <c r="AA85" s="3"/>
      <c r="AB85" s="3"/>
      <c r="AC85" s="1"/>
      <c r="AD85" s="1"/>
      <c r="AE85" s="1"/>
      <c r="AF85" s="1"/>
      <c r="AG85" s="1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</row>
    <row r="86" spans="1:53" ht="12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3"/>
      <c r="M86" s="1"/>
      <c r="N86" s="1"/>
      <c r="O86" s="1"/>
      <c r="P86" s="1"/>
      <c r="Q86" s="1"/>
      <c r="R86" s="1"/>
      <c r="S86" s="1"/>
      <c r="T86" s="1"/>
      <c r="U86" s="1"/>
      <c r="V86" s="3"/>
      <c r="W86" s="3"/>
      <c r="X86" s="3"/>
      <c r="Y86" s="3"/>
      <c r="Z86" s="3"/>
      <c r="AA86" s="3"/>
      <c r="AB86" s="3"/>
      <c r="AC86" s="1"/>
      <c r="AD86" s="1"/>
      <c r="AE86" s="1"/>
      <c r="AF86" s="1"/>
      <c r="AG86" s="1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</row>
    <row r="87" spans="1:53" ht="12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3"/>
      <c r="M87" s="1"/>
      <c r="N87" s="1"/>
      <c r="O87" s="1"/>
      <c r="P87" s="1"/>
      <c r="Q87" s="1"/>
      <c r="R87" s="1"/>
      <c r="S87" s="1"/>
      <c r="T87" s="1"/>
      <c r="U87" s="1"/>
      <c r="V87" s="3"/>
      <c r="W87" s="3"/>
      <c r="X87" s="3"/>
      <c r="Y87" s="3"/>
      <c r="Z87" s="3"/>
      <c r="AA87" s="3"/>
      <c r="AB87" s="3"/>
      <c r="AC87" s="1"/>
      <c r="AD87" s="1"/>
      <c r="AE87" s="1"/>
      <c r="AF87" s="1"/>
      <c r="AG87" s="1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</row>
    <row r="88" spans="1:53" ht="12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3"/>
      <c r="M88" s="1"/>
      <c r="N88" s="1"/>
      <c r="O88" s="1"/>
      <c r="P88" s="1"/>
      <c r="Q88" s="1"/>
      <c r="R88" s="1"/>
      <c r="S88" s="1"/>
      <c r="T88" s="1"/>
      <c r="U88" s="1"/>
      <c r="V88" s="3"/>
      <c r="W88" s="3"/>
      <c r="X88" s="3"/>
      <c r="Y88" s="3"/>
      <c r="Z88" s="3"/>
      <c r="AA88" s="3"/>
      <c r="AB88" s="3"/>
      <c r="AC88" s="1"/>
      <c r="AD88" s="1"/>
      <c r="AE88" s="1"/>
      <c r="AF88" s="1"/>
      <c r="AG88" s="1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</row>
    <row r="89" spans="1:53" ht="12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3"/>
      <c r="M89" s="1"/>
      <c r="N89" s="1"/>
      <c r="O89" s="1"/>
      <c r="P89" s="1"/>
      <c r="Q89" s="1"/>
      <c r="R89" s="1"/>
      <c r="S89" s="1"/>
      <c r="T89" s="1"/>
      <c r="U89" s="1"/>
      <c r="V89" s="3"/>
      <c r="W89" s="3"/>
      <c r="X89" s="3"/>
      <c r="Y89" s="3"/>
      <c r="Z89" s="3"/>
      <c r="AA89" s="3"/>
      <c r="AB89" s="3"/>
      <c r="AC89" s="1"/>
      <c r="AD89" s="1"/>
      <c r="AE89" s="1"/>
      <c r="AF89" s="1"/>
      <c r="AG89" s="1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</row>
    <row r="90" spans="1:53" ht="12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3"/>
      <c r="M90" s="1"/>
      <c r="N90" s="1"/>
      <c r="O90" s="1"/>
      <c r="P90" s="1"/>
      <c r="Q90" s="1"/>
      <c r="R90" s="1"/>
      <c r="S90" s="1"/>
      <c r="T90" s="1"/>
      <c r="U90" s="1"/>
      <c r="V90" s="3"/>
      <c r="W90" s="3"/>
      <c r="X90" s="3"/>
      <c r="Y90" s="3"/>
      <c r="Z90" s="3"/>
      <c r="AA90" s="3"/>
      <c r="AB90" s="3"/>
      <c r="AC90" s="1"/>
      <c r="AD90" s="1"/>
      <c r="AE90" s="1"/>
      <c r="AF90" s="1"/>
      <c r="AG90" s="1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</row>
    <row r="91" spans="1:53" ht="12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3"/>
      <c r="M91" s="1"/>
      <c r="N91" s="1"/>
      <c r="O91" s="1"/>
      <c r="P91" s="1"/>
      <c r="Q91" s="1"/>
      <c r="R91" s="1"/>
      <c r="S91" s="1"/>
      <c r="T91" s="1"/>
      <c r="U91" s="1"/>
      <c r="V91" s="3"/>
      <c r="W91" s="3"/>
      <c r="X91" s="3"/>
      <c r="Y91" s="3"/>
      <c r="Z91" s="3"/>
      <c r="AA91" s="3"/>
      <c r="AB91" s="3"/>
      <c r="AC91" s="1"/>
      <c r="AD91" s="1"/>
      <c r="AE91" s="1"/>
      <c r="AF91" s="1"/>
      <c r="AG91" s="1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</row>
    <row r="92" spans="1:53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3"/>
      <c r="M92" s="1"/>
      <c r="N92" s="1"/>
      <c r="O92" s="1"/>
      <c r="P92" s="1"/>
      <c r="Q92" s="1"/>
      <c r="R92" s="1"/>
      <c r="S92" s="1"/>
      <c r="T92" s="1"/>
      <c r="U92" s="1"/>
      <c r="V92" s="3"/>
      <c r="W92" s="3"/>
      <c r="X92" s="3"/>
      <c r="Y92" s="3"/>
      <c r="Z92" s="3"/>
      <c r="AA92" s="3"/>
      <c r="AB92" s="3"/>
      <c r="AC92" s="1"/>
      <c r="AD92" s="1"/>
      <c r="AE92" s="1"/>
      <c r="AF92" s="1"/>
      <c r="AG92" s="1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</row>
    <row r="93" spans="1:53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3"/>
      <c r="M93" s="1"/>
      <c r="N93" s="1"/>
      <c r="O93" s="1"/>
      <c r="P93" s="1"/>
      <c r="Q93" s="1"/>
      <c r="R93" s="1"/>
      <c r="S93" s="1"/>
      <c r="T93" s="1"/>
      <c r="U93" s="1"/>
      <c r="V93" s="3"/>
      <c r="W93" s="3"/>
      <c r="X93" s="3"/>
      <c r="Y93" s="3"/>
      <c r="Z93" s="3"/>
      <c r="AA93" s="3"/>
      <c r="AB93" s="3"/>
      <c r="AC93" s="1"/>
      <c r="AD93" s="1"/>
      <c r="AE93" s="1"/>
      <c r="AF93" s="1"/>
      <c r="AG93" s="1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</row>
    <row r="94" spans="1:53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3"/>
      <c r="M94" s="1"/>
      <c r="N94" s="1"/>
      <c r="O94" s="1"/>
      <c r="P94" s="1"/>
      <c r="Q94" s="1"/>
      <c r="R94" s="1"/>
      <c r="S94" s="1"/>
      <c r="T94" s="1"/>
      <c r="U94" s="1"/>
      <c r="V94" s="3"/>
      <c r="W94" s="3"/>
      <c r="X94" s="3"/>
      <c r="Y94" s="3"/>
      <c r="Z94" s="3"/>
      <c r="AA94" s="3"/>
      <c r="AB94" s="3"/>
      <c r="AC94" s="1"/>
      <c r="AD94" s="1"/>
      <c r="AE94" s="1"/>
      <c r="AF94" s="1"/>
      <c r="AG94" s="1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</row>
    <row r="95" spans="1:53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3"/>
      <c r="M95" s="1"/>
      <c r="N95" s="1"/>
      <c r="O95" s="1"/>
      <c r="P95" s="1"/>
      <c r="Q95" s="1"/>
      <c r="R95" s="1"/>
      <c r="S95" s="1"/>
      <c r="T95" s="1"/>
      <c r="U95" s="1"/>
      <c r="V95" s="3"/>
      <c r="W95" s="3"/>
      <c r="X95" s="3"/>
      <c r="Y95" s="3"/>
      <c r="Z95" s="3"/>
      <c r="AA95" s="3"/>
      <c r="AB95" s="3"/>
      <c r="AC95" s="1"/>
      <c r="AD95" s="1"/>
      <c r="AE95" s="1"/>
      <c r="AF95" s="1"/>
      <c r="AG95" s="1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</row>
    <row r="96" spans="1:53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3"/>
      <c r="M96" s="1"/>
      <c r="N96" s="1"/>
      <c r="O96" s="1"/>
      <c r="P96" s="1"/>
      <c r="Q96" s="1"/>
      <c r="R96" s="1"/>
      <c r="S96" s="1"/>
      <c r="T96" s="1"/>
      <c r="U96" s="1"/>
      <c r="V96" s="3"/>
      <c r="W96" s="3"/>
      <c r="X96" s="3"/>
      <c r="Y96" s="3"/>
      <c r="Z96" s="3"/>
      <c r="AA96" s="3"/>
      <c r="AB96" s="3"/>
      <c r="AC96" s="1"/>
      <c r="AD96" s="1"/>
      <c r="AE96" s="1"/>
      <c r="AF96" s="1"/>
      <c r="AG96" s="1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</row>
    <row r="97" spans="1:53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3"/>
      <c r="M97" s="1"/>
      <c r="N97" s="1"/>
      <c r="O97" s="1"/>
      <c r="P97" s="1"/>
      <c r="Q97" s="1"/>
      <c r="R97" s="1"/>
      <c r="S97" s="1"/>
      <c r="T97" s="1"/>
      <c r="U97" s="1"/>
      <c r="V97" s="3"/>
      <c r="W97" s="3"/>
      <c r="X97" s="3"/>
      <c r="Y97" s="3"/>
      <c r="Z97" s="3"/>
      <c r="AA97" s="3"/>
      <c r="AB97" s="3"/>
      <c r="AC97" s="1"/>
      <c r="AD97" s="1"/>
      <c r="AE97" s="1"/>
      <c r="AF97" s="1"/>
      <c r="AG97" s="1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</row>
    <row r="98" spans="1:53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3"/>
      <c r="M98" s="1"/>
      <c r="N98" s="1"/>
      <c r="O98" s="1"/>
      <c r="P98" s="1"/>
      <c r="Q98" s="1"/>
      <c r="R98" s="1"/>
      <c r="S98" s="1"/>
      <c r="T98" s="1"/>
      <c r="U98" s="1"/>
      <c r="V98" s="3"/>
      <c r="W98" s="3"/>
      <c r="X98" s="3"/>
      <c r="Y98" s="3"/>
      <c r="Z98" s="3"/>
      <c r="AA98" s="3"/>
      <c r="AB98" s="3"/>
      <c r="AC98" s="1"/>
      <c r="AD98" s="1"/>
      <c r="AE98" s="1"/>
      <c r="AF98" s="1"/>
      <c r="AG98" s="1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</row>
    <row r="99" spans="1:53" ht="12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3"/>
      <c r="M99" s="1"/>
      <c r="N99" s="1"/>
      <c r="O99" s="1"/>
      <c r="P99" s="1"/>
      <c r="Q99" s="1"/>
      <c r="R99" s="1"/>
      <c r="S99" s="1"/>
      <c r="T99" s="1"/>
      <c r="U99" s="1"/>
      <c r="V99" s="3"/>
      <c r="W99" s="3"/>
      <c r="X99" s="3"/>
      <c r="Y99" s="3"/>
      <c r="Z99" s="3"/>
      <c r="AA99" s="3"/>
      <c r="AB99" s="3"/>
      <c r="AC99" s="1"/>
      <c r="AD99" s="1"/>
      <c r="AE99" s="1"/>
      <c r="AF99" s="1"/>
      <c r="AG99" s="1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</row>
    <row r="100" spans="1:53" ht="12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3"/>
      <c r="M100" s="1"/>
      <c r="N100" s="1"/>
      <c r="O100" s="1"/>
      <c r="P100" s="1"/>
      <c r="Q100" s="1"/>
      <c r="R100" s="1"/>
      <c r="S100" s="1"/>
      <c r="T100" s="1"/>
      <c r="U100" s="1"/>
      <c r="V100" s="3"/>
      <c r="W100" s="3"/>
      <c r="X100" s="3"/>
      <c r="Y100" s="3"/>
      <c r="Z100" s="3"/>
      <c r="AA100" s="3"/>
      <c r="AB100" s="3"/>
      <c r="AC100" s="1"/>
      <c r="AD100" s="1"/>
      <c r="AE100" s="1"/>
      <c r="AF100" s="1"/>
      <c r="AG100" s="1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</row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3:I20"/>
  <sheetViews>
    <sheetView workbookViewId="0">
      <selection activeCell="A4" sqref="A4:I19"/>
    </sheetView>
  </sheetViews>
  <sheetFormatPr defaultRowHeight="15"/>
  <cols>
    <col min="1" max="1" width="18" bestFit="1" customWidth="1"/>
    <col min="2" max="2" width="10" bestFit="1" customWidth="1"/>
    <col min="3" max="3" width="10.28515625" bestFit="1" customWidth="1"/>
    <col min="4" max="4" width="10" bestFit="1" customWidth="1"/>
    <col min="5" max="5" width="10.28515625" bestFit="1" customWidth="1"/>
    <col min="6" max="6" width="11.42578125" bestFit="1" customWidth="1"/>
    <col min="7" max="7" width="11.5703125" bestFit="1" customWidth="1"/>
    <col min="8" max="8" width="11.42578125" bestFit="1" customWidth="1"/>
    <col min="9" max="9" width="11.5703125" bestFit="1" customWidth="1"/>
  </cols>
  <sheetData>
    <row r="3" spans="1:9">
      <c r="B3" s="132" t="s">
        <v>97</v>
      </c>
    </row>
    <row r="4" spans="1:9">
      <c r="A4" s="132" t="s">
        <v>94</v>
      </c>
      <c r="B4" s="92" t="s">
        <v>96</v>
      </c>
      <c r="C4" s="92" t="s">
        <v>98</v>
      </c>
      <c r="D4" s="92" t="s">
        <v>99</v>
      </c>
      <c r="E4" s="92" t="s">
        <v>100</v>
      </c>
      <c r="F4" s="92" t="s">
        <v>101</v>
      </c>
      <c r="G4" s="92" t="s">
        <v>102</v>
      </c>
      <c r="H4" s="92" t="s">
        <v>103</v>
      </c>
      <c r="I4" s="92" t="s">
        <v>104</v>
      </c>
    </row>
    <row r="5" spans="1:9">
      <c r="A5" s="133" t="s">
        <v>81</v>
      </c>
      <c r="B5" s="134">
        <v>2</v>
      </c>
      <c r="C5" s="134">
        <v>2</v>
      </c>
      <c r="D5" s="134">
        <v>0</v>
      </c>
      <c r="E5" s="134">
        <v>0</v>
      </c>
      <c r="F5" s="134">
        <v>4</v>
      </c>
      <c r="G5" s="134">
        <v>0</v>
      </c>
      <c r="H5" s="134">
        <v>4</v>
      </c>
      <c r="I5" s="134">
        <v>6</v>
      </c>
    </row>
    <row r="6" spans="1:9">
      <c r="A6" s="133" t="s">
        <v>63</v>
      </c>
      <c r="B6" s="134">
        <v>2</v>
      </c>
      <c r="C6" s="134">
        <v>2</v>
      </c>
      <c r="D6" s="134">
        <v>0</v>
      </c>
      <c r="E6" s="134">
        <v>0</v>
      </c>
      <c r="F6" s="134">
        <v>7</v>
      </c>
      <c r="G6" s="134">
        <v>0</v>
      </c>
      <c r="H6" s="134">
        <v>7</v>
      </c>
      <c r="I6" s="134">
        <v>6</v>
      </c>
    </row>
    <row r="7" spans="1:9">
      <c r="A7" s="133" t="s">
        <v>87</v>
      </c>
      <c r="B7" s="134">
        <v>2</v>
      </c>
      <c r="C7" s="134">
        <v>1</v>
      </c>
      <c r="D7" s="134">
        <v>1</v>
      </c>
      <c r="E7" s="134">
        <v>0</v>
      </c>
      <c r="F7" s="134">
        <v>3</v>
      </c>
      <c r="G7" s="134">
        <v>2</v>
      </c>
      <c r="H7" s="134">
        <v>1</v>
      </c>
      <c r="I7" s="134">
        <v>4</v>
      </c>
    </row>
    <row r="8" spans="1:9">
      <c r="A8" s="133" t="s">
        <v>69</v>
      </c>
      <c r="B8" s="134">
        <v>2</v>
      </c>
      <c r="C8" s="134">
        <v>1</v>
      </c>
      <c r="D8" s="134">
        <v>1</v>
      </c>
      <c r="E8" s="134">
        <v>0</v>
      </c>
      <c r="F8" s="134">
        <v>2</v>
      </c>
      <c r="G8" s="134">
        <v>1</v>
      </c>
      <c r="H8" s="134">
        <v>1</v>
      </c>
      <c r="I8" s="134">
        <v>4</v>
      </c>
    </row>
    <row r="9" spans="1:9">
      <c r="A9" s="133" t="s">
        <v>88</v>
      </c>
      <c r="B9" s="134">
        <v>2</v>
      </c>
      <c r="C9" s="134">
        <v>1</v>
      </c>
      <c r="D9" s="134">
        <v>1</v>
      </c>
      <c r="E9" s="134">
        <v>0</v>
      </c>
      <c r="F9" s="134">
        <v>4</v>
      </c>
      <c r="G9" s="134">
        <v>2</v>
      </c>
      <c r="H9" s="134">
        <v>2</v>
      </c>
      <c r="I9" s="134">
        <v>4</v>
      </c>
    </row>
    <row r="10" spans="1:9">
      <c r="A10" s="133" t="s">
        <v>76</v>
      </c>
      <c r="B10" s="134">
        <v>2</v>
      </c>
      <c r="C10" s="134">
        <v>1</v>
      </c>
      <c r="D10" s="134">
        <v>0</v>
      </c>
      <c r="E10" s="134">
        <v>1</v>
      </c>
      <c r="F10" s="134">
        <v>1</v>
      </c>
      <c r="G10" s="134">
        <v>2</v>
      </c>
      <c r="H10" s="134">
        <v>-1</v>
      </c>
      <c r="I10" s="134">
        <v>3</v>
      </c>
    </row>
    <row r="11" spans="1:9">
      <c r="A11" s="133" t="s">
        <v>64</v>
      </c>
      <c r="B11" s="134">
        <v>2</v>
      </c>
      <c r="C11" s="134">
        <v>1</v>
      </c>
      <c r="D11" s="134">
        <v>0</v>
      </c>
      <c r="E11" s="134">
        <v>1</v>
      </c>
      <c r="F11" s="134">
        <v>2</v>
      </c>
      <c r="G11" s="134">
        <v>2</v>
      </c>
      <c r="H11" s="134">
        <v>0</v>
      </c>
      <c r="I11" s="134">
        <v>3</v>
      </c>
    </row>
    <row r="12" spans="1:9">
      <c r="A12" s="133" t="s">
        <v>75</v>
      </c>
      <c r="B12" s="134">
        <v>2</v>
      </c>
      <c r="C12" s="134">
        <v>1</v>
      </c>
      <c r="D12" s="134">
        <v>0</v>
      </c>
      <c r="E12" s="134">
        <v>1</v>
      </c>
      <c r="F12" s="134">
        <v>2</v>
      </c>
      <c r="G12" s="134">
        <v>1</v>
      </c>
      <c r="H12" s="134">
        <v>1</v>
      </c>
      <c r="I12" s="134">
        <v>3</v>
      </c>
    </row>
    <row r="13" spans="1:9">
      <c r="A13" s="133" t="s">
        <v>77</v>
      </c>
      <c r="B13" s="134">
        <v>2</v>
      </c>
      <c r="C13" s="134">
        <v>1</v>
      </c>
      <c r="D13" s="134">
        <v>0</v>
      </c>
      <c r="E13" s="134">
        <v>1</v>
      </c>
      <c r="F13" s="134">
        <v>2</v>
      </c>
      <c r="G13" s="134">
        <v>2</v>
      </c>
      <c r="H13" s="134">
        <v>0</v>
      </c>
      <c r="I13" s="134">
        <v>3</v>
      </c>
    </row>
    <row r="14" spans="1:9">
      <c r="A14" s="133" t="s">
        <v>71</v>
      </c>
      <c r="B14" s="134">
        <v>2</v>
      </c>
      <c r="C14" s="134">
        <v>0</v>
      </c>
      <c r="D14" s="134">
        <v>2</v>
      </c>
      <c r="E14" s="134">
        <v>0</v>
      </c>
      <c r="F14" s="134">
        <v>1</v>
      </c>
      <c r="G14" s="134">
        <v>1</v>
      </c>
      <c r="H14" s="134">
        <v>0</v>
      </c>
      <c r="I14" s="134">
        <v>2</v>
      </c>
    </row>
    <row r="15" spans="1:9">
      <c r="A15" s="133" t="s">
        <v>70</v>
      </c>
      <c r="B15" s="134">
        <v>2</v>
      </c>
      <c r="C15" s="134">
        <v>0</v>
      </c>
      <c r="D15" s="134">
        <v>1</v>
      </c>
      <c r="E15" s="134">
        <v>1</v>
      </c>
      <c r="F15" s="134">
        <v>0</v>
      </c>
      <c r="G15" s="134">
        <v>1</v>
      </c>
      <c r="H15" s="134">
        <v>-1</v>
      </c>
      <c r="I15" s="134">
        <v>1</v>
      </c>
    </row>
    <row r="16" spans="1:9">
      <c r="A16" s="133" t="s">
        <v>83</v>
      </c>
      <c r="B16" s="134">
        <v>2</v>
      </c>
      <c r="C16" s="134">
        <v>0</v>
      </c>
      <c r="D16" s="134">
        <v>1</v>
      </c>
      <c r="E16" s="134">
        <v>1</v>
      </c>
      <c r="F16" s="134">
        <v>1</v>
      </c>
      <c r="G16" s="134">
        <v>3</v>
      </c>
      <c r="H16" s="134">
        <v>-2</v>
      </c>
      <c r="I16" s="134">
        <v>1</v>
      </c>
    </row>
    <row r="17" spans="1:9">
      <c r="A17" s="133" t="s">
        <v>82</v>
      </c>
      <c r="B17" s="134">
        <v>2</v>
      </c>
      <c r="C17" s="134">
        <v>0</v>
      </c>
      <c r="D17" s="134">
        <v>1</v>
      </c>
      <c r="E17" s="134">
        <v>1</v>
      </c>
      <c r="F17" s="134">
        <v>1</v>
      </c>
      <c r="G17" s="134">
        <v>3</v>
      </c>
      <c r="H17" s="134">
        <v>-2</v>
      </c>
      <c r="I17" s="134">
        <v>1</v>
      </c>
    </row>
    <row r="18" spans="1:9">
      <c r="A18" s="133" t="s">
        <v>89</v>
      </c>
      <c r="B18" s="134">
        <v>2</v>
      </c>
      <c r="C18" s="134">
        <v>0</v>
      </c>
      <c r="D18" s="134">
        <v>0</v>
      </c>
      <c r="E18" s="134">
        <v>2</v>
      </c>
      <c r="F18" s="134">
        <v>2</v>
      </c>
      <c r="G18" s="134">
        <v>5</v>
      </c>
      <c r="H18" s="134">
        <v>-3</v>
      </c>
      <c r="I18" s="134">
        <v>0</v>
      </c>
    </row>
    <row r="19" spans="1:9">
      <c r="A19" s="133" t="s">
        <v>65</v>
      </c>
      <c r="B19" s="134">
        <v>2</v>
      </c>
      <c r="C19" s="134">
        <v>0</v>
      </c>
      <c r="D19" s="134">
        <v>0</v>
      </c>
      <c r="E19" s="134">
        <v>2</v>
      </c>
      <c r="F19" s="134">
        <v>0</v>
      </c>
      <c r="G19" s="134">
        <v>7</v>
      </c>
      <c r="H19" s="134">
        <v>-7</v>
      </c>
      <c r="I19" s="134">
        <v>0</v>
      </c>
    </row>
    <row r="20" spans="1:9">
      <c r="A20" s="133" t="s">
        <v>95</v>
      </c>
      <c r="B20" s="134">
        <v>30</v>
      </c>
      <c r="C20" s="134">
        <v>11</v>
      </c>
      <c r="D20" s="134">
        <v>8</v>
      </c>
      <c r="E20" s="134">
        <v>11</v>
      </c>
      <c r="F20" s="134">
        <v>32</v>
      </c>
      <c r="G20" s="134">
        <v>32</v>
      </c>
      <c r="H20" s="134">
        <v>0</v>
      </c>
      <c r="I20" s="134">
        <v>41</v>
      </c>
    </row>
  </sheetData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6"/>
  <sheetViews>
    <sheetView workbookViewId="0"/>
  </sheetViews>
  <sheetFormatPr defaultRowHeight="15"/>
  <cols>
    <col min="1" max="1" width="15.85546875" bestFit="1" customWidth="1"/>
    <col min="2" max="9" width="9.140625" style="131"/>
  </cols>
  <sheetData>
    <row r="1" spans="1:9">
      <c r="A1" t="s">
        <v>21</v>
      </c>
      <c r="B1" s="131" t="s">
        <v>22</v>
      </c>
      <c r="C1" s="131" t="s">
        <v>0</v>
      </c>
      <c r="D1" s="131" t="s">
        <v>1</v>
      </c>
      <c r="E1" s="131" t="s">
        <v>2</v>
      </c>
      <c r="F1" s="131" t="s">
        <v>23</v>
      </c>
      <c r="G1" s="131" t="s">
        <v>4</v>
      </c>
      <c r="H1" s="131" t="s">
        <v>24</v>
      </c>
      <c r="I1" s="131" t="s">
        <v>25</v>
      </c>
    </row>
    <row r="2" spans="1:9">
      <c r="A2" t="s">
        <v>63</v>
      </c>
      <c r="B2" s="131">
        <v>2</v>
      </c>
      <c r="C2" s="131">
        <v>2</v>
      </c>
      <c r="D2" s="131">
        <v>0</v>
      </c>
      <c r="E2" s="131">
        <v>0</v>
      </c>
      <c r="F2" s="131">
        <v>7</v>
      </c>
      <c r="G2" s="131">
        <v>0</v>
      </c>
      <c r="H2" s="131">
        <v>7</v>
      </c>
      <c r="I2" s="131">
        <v>6</v>
      </c>
    </row>
    <row r="3" spans="1:9">
      <c r="A3" t="s">
        <v>64</v>
      </c>
      <c r="B3" s="131">
        <v>2</v>
      </c>
      <c r="C3" s="131">
        <v>1</v>
      </c>
      <c r="D3" s="131">
        <v>0</v>
      </c>
      <c r="E3" s="131">
        <v>1</v>
      </c>
      <c r="F3" s="131">
        <v>2</v>
      </c>
      <c r="G3" s="131">
        <v>2</v>
      </c>
      <c r="H3" s="131">
        <v>0</v>
      </c>
      <c r="I3" s="131">
        <v>3</v>
      </c>
    </row>
    <row r="4" spans="1:9">
      <c r="A4" t="s">
        <v>65</v>
      </c>
      <c r="B4" s="131">
        <v>2</v>
      </c>
      <c r="C4" s="131">
        <v>0</v>
      </c>
      <c r="D4" s="131">
        <v>0</v>
      </c>
      <c r="E4" s="131">
        <v>2</v>
      </c>
      <c r="F4" s="131">
        <v>0</v>
      </c>
      <c r="G4" s="131">
        <v>7</v>
      </c>
      <c r="H4" s="131">
        <v>-7</v>
      </c>
      <c r="I4" s="131">
        <v>0</v>
      </c>
    </row>
    <row r="5" spans="1:9">
      <c r="A5" t="s">
        <v>69</v>
      </c>
      <c r="B5" s="131">
        <v>2</v>
      </c>
      <c r="C5" s="131">
        <v>1</v>
      </c>
      <c r="D5" s="131">
        <v>1</v>
      </c>
      <c r="E5" s="131">
        <v>0</v>
      </c>
      <c r="F5" s="131">
        <v>2</v>
      </c>
      <c r="G5" s="131">
        <v>1</v>
      </c>
      <c r="H5" s="131">
        <v>1</v>
      </c>
      <c r="I5" s="131">
        <v>4</v>
      </c>
    </row>
    <row r="6" spans="1:9">
      <c r="A6" t="s">
        <v>71</v>
      </c>
      <c r="B6" s="131">
        <v>2</v>
      </c>
      <c r="C6" s="131">
        <v>0</v>
      </c>
      <c r="D6" s="131">
        <v>2</v>
      </c>
      <c r="E6" s="131">
        <v>0</v>
      </c>
      <c r="F6" s="131">
        <v>1</v>
      </c>
      <c r="G6" s="131">
        <v>1</v>
      </c>
      <c r="H6" s="131">
        <v>0</v>
      </c>
      <c r="I6" s="131">
        <v>2</v>
      </c>
    </row>
    <row r="7" spans="1:9">
      <c r="A7" t="s">
        <v>70</v>
      </c>
      <c r="B7" s="131">
        <v>2</v>
      </c>
      <c r="C7" s="131">
        <v>0</v>
      </c>
      <c r="D7" s="131">
        <v>1</v>
      </c>
      <c r="E7" s="131">
        <v>1</v>
      </c>
      <c r="F7" s="131">
        <v>0</v>
      </c>
      <c r="G7" s="131">
        <v>1</v>
      </c>
      <c r="H7" s="131">
        <v>-1</v>
      </c>
      <c r="I7" s="131">
        <v>1</v>
      </c>
    </row>
    <row r="8" spans="1:9">
      <c r="A8" t="s">
        <v>75</v>
      </c>
      <c r="B8" s="131">
        <v>2</v>
      </c>
      <c r="C8" s="131">
        <v>1</v>
      </c>
      <c r="D8" s="131">
        <v>0</v>
      </c>
      <c r="E8" s="131">
        <v>1</v>
      </c>
      <c r="F8" s="131">
        <v>2</v>
      </c>
      <c r="G8" s="131">
        <v>1</v>
      </c>
      <c r="H8" s="131">
        <v>1</v>
      </c>
      <c r="I8" s="131">
        <v>3</v>
      </c>
    </row>
    <row r="9" spans="1:9">
      <c r="A9" t="s">
        <v>77</v>
      </c>
      <c r="B9" s="131">
        <v>2</v>
      </c>
      <c r="C9" s="131">
        <v>1</v>
      </c>
      <c r="D9" s="131">
        <v>0</v>
      </c>
      <c r="E9" s="131">
        <v>1</v>
      </c>
      <c r="F9" s="131">
        <v>2</v>
      </c>
      <c r="G9" s="131">
        <v>2</v>
      </c>
      <c r="H9" s="131">
        <v>0</v>
      </c>
      <c r="I9" s="131">
        <v>3</v>
      </c>
    </row>
    <row r="10" spans="1:9">
      <c r="A10" t="s">
        <v>76</v>
      </c>
      <c r="B10" s="131">
        <v>2</v>
      </c>
      <c r="C10" s="131">
        <v>1</v>
      </c>
      <c r="D10" s="131">
        <v>0</v>
      </c>
      <c r="E10" s="131">
        <v>1</v>
      </c>
      <c r="F10" s="131">
        <v>1</v>
      </c>
      <c r="G10" s="131">
        <v>2</v>
      </c>
      <c r="H10" s="131">
        <v>-1</v>
      </c>
      <c r="I10" s="131">
        <v>3</v>
      </c>
    </row>
    <row r="11" spans="1:9">
      <c r="A11" t="s">
        <v>81</v>
      </c>
      <c r="B11" s="131">
        <v>2</v>
      </c>
      <c r="C11" s="131">
        <v>2</v>
      </c>
      <c r="D11" s="131">
        <v>0</v>
      </c>
      <c r="E11" s="131">
        <v>0</v>
      </c>
      <c r="F11" s="131">
        <v>4</v>
      </c>
      <c r="G11" s="131">
        <v>0</v>
      </c>
      <c r="H11" s="131">
        <v>4</v>
      </c>
      <c r="I11" s="131">
        <v>6</v>
      </c>
    </row>
    <row r="12" spans="1:9">
      <c r="A12" t="s">
        <v>82</v>
      </c>
      <c r="B12" s="131">
        <v>2</v>
      </c>
      <c r="C12" s="131">
        <v>0</v>
      </c>
      <c r="D12" s="131">
        <v>1</v>
      </c>
      <c r="E12" s="131">
        <v>1</v>
      </c>
      <c r="F12" s="131">
        <v>1</v>
      </c>
      <c r="G12" s="131">
        <v>3</v>
      </c>
      <c r="H12" s="131">
        <v>-2</v>
      </c>
      <c r="I12" s="131">
        <v>1</v>
      </c>
    </row>
    <row r="13" spans="1:9">
      <c r="A13" t="s">
        <v>83</v>
      </c>
      <c r="B13" s="131">
        <v>2</v>
      </c>
      <c r="C13" s="131">
        <v>0</v>
      </c>
      <c r="D13" s="131">
        <v>1</v>
      </c>
      <c r="E13" s="131">
        <v>1</v>
      </c>
      <c r="F13" s="131">
        <v>1</v>
      </c>
      <c r="G13" s="131">
        <v>3</v>
      </c>
      <c r="H13" s="131">
        <v>-2</v>
      </c>
      <c r="I13" s="131">
        <v>1</v>
      </c>
    </row>
    <row r="14" spans="1:9">
      <c r="A14" t="s">
        <v>88</v>
      </c>
      <c r="B14" s="131">
        <v>2</v>
      </c>
      <c r="C14" s="131">
        <v>1</v>
      </c>
      <c r="D14" s="131">
        <v>1</v>
      </c>
      <c r="E14" s="131">
        <v>0</v>
      </c>
      <c r="F14" s="131">
        <v>4</v>
      </c>
      <c r="G14" s="131">
        <v>2</v>
      </c>
      <c r="H14" s="131">
        <v>2</v>
      </c>
      <c r="I14" s="131">
        <v>4</v>
      </c>
    </row>
    <row r="15" spans="1:9">
      <c r="A15" t="s">
        <v>87</v>
      </c>
      <c r="B15" s="131">
        <v>2</v>
      </c>
      <c r="C15" s="131">
        <v>1</v>
      </c>
      <c r="D15" s="131">
        <v>1</v>
      </c>
      <c r="E15" s="131">
        <v>0</v>
      </c>
      <c r="F15" s="131">
        <v>3</v>
      </c>
      <c r="G15" s="131">
        <v>2</v>
      </c>
      <c r="H15" s="131">
        <v>1</v>
      </c>
      <c r="I15" s="131">
        <v>4</v>
      </c>
    </row>
    <row r="16" spans="1:9">
      <c r="A16" t="s">
        <v>89</v>
      </c>
      <c r="B16" s="131">
        <v>2</v>
      </c>
      <c r="C16" s="131">
        <v>0</v>
      </c>
      <c r="D16" s="131">
        <v>0</v>
      </c>
      <c r="E16" s="131">
        <v>2</v>
      </c>
      <c r="F16" s="131">
        <v>2</v>
      </c>
      <c r="G16" s="131">
        <v>5</v>
      </c>
      <c r="H16" s="131">
        <v>-3</v>
      </c>
      <c r="I16" s="131">
        <v>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Planilhas</vt:lpstr>
      </vt:variant>
      <vt:variant>
        <vt:i4>9</vt:i4>
      </vt:variant>
      <vt:variant>
        <vt:lpstr>Intervalos nomeados</vt:lpstr>
      </vt:variant>
      <vt:variant>
        <vt:i4>1</vt:i4>
      </vt:variant>
    </vt:vector>
  </HeadingPairs>
  <TitlesOfParts>
    <vt:vector size="10" baseType="lpstr">
      <vt:lpstr>Auxiliar</vt:lpstr>
      <vt:lpstr>Tabela da Primeira Fase</vt:lpstr>
      <vt:lpstr>Classif Prim Fase</vt:lpstr>
      <vt:lpstr>Tabela da Segunda Fase</vt:lpstr>
      <vt:lpstr>Plan3</vt:lpstr>
      <vt:lpstr>Classif da Seg Fase</vt:lpstr>
      <vt:lpstr>Auxiliar (2)</vt:lpstr>
      <vt:lpstr>Plan2</vt:lpstr>
      <vt:lpstr>Plan1</vt:lpstr>
      <vt:lpstr>'Tabela da Primeira Fase'!Area_de_impressao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Ricardo Caldas e Almeida</dc:creator>
  <cp:lastModifiedBy>Futebol</cp:lastModifiedBy>
  <cp:lastPrinted>2022-09-30T22:40:47Z</cp:lastPrinted>
  <dcterms:created xsi:type="dcterms:W3CDTF">2008-04-02T19:08:36Z</dcterms:created>
  <dcterms:modified xsi:type="dcterms:W3CDTF">2002-01-01T11:01:05Z</dcterms:modified>
</cp:coreProperties>
</file>