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Futebol de Mesa\2024\FBFM\"/>
    </mc:Choice>
  </mc:AlternateContent>
  <bookViews>
    <workbookView xWindow="-120" yWindow="-120" windowWidth="15480" windowHeight="11040" firstSheet="2" activeTab="7"/>
  </bookViews>
  <sheets>
    <sheet name="Auxiliar" sheetId="4" state="hidden" r:id="rId1"/>
    <sheet name="Tab Primeira Fase" sheetId="2" r:id="rId2"/>
    <sheet name="Classif da Prim Fase" sheetId="3" r:id="rId3"/>
    <sheet name="Auxiliar (2)" sheetId="5" state="hidden" r:id="rId4"/>
    <sheet name="Tab da Seg Fase" sheetId="6" r:id="rId5"/>
    <sheet name="Classif da Seg Fase" sheetId="7" r:id="rId6"/>
    <sheet name="Normas de Conduta" sheetId="22" r:id="rId7"/>
    <sheet name="CF" sheetId="23" r:id="rId8"/>
  </sheets>
  <definedNames>
    <definedName name="_xlnm._FilterDatabase" localSheetId="1" hidden="1">'Tab Primeira Fase'!$A$7:$AB$91</definedName>
    <definedName name="_xlnm.Print_Area" localSheetId="5">'Classif da Seg Fase'!$A$1:$K$28</definedName>
    <definedName name="_xlnm.Print_Area" localSheetId="1">'Tab Primeira Fase'!$A$1:$AB$91</definedName>
    <definedName name="_xlnm.Print_Titles" localSheetId="1">'Tab Primeira Fase'!$1:$7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23" l="1"/>
  <c r="I10" i="23"/>
  <c r="J10" i="23"/>
  <c r="K10" i="23"/>
  <c r="J19" i="23"/>
  <c r="I19" i="23"/>
  <c r="C19" i="23"/>
  <c r="A2" i="23"/>
  <c r="K19" i="23" l="1"/>
  <c r="C35" i="5"/>
  <c r="A35" i="5"/>
  <c r="E34" i="5"/>
  <c r="D34" i="5"/>
  <c r="K34" i="5" s="1"/>
  <c r="C34" i="5"/>
  <c r="B34" i="5"/>
  <c r="H34" i="5" s="1"/>
  <c r="A34" i="5"/>
  <c r="E33" i="5"/>
  <c r="J33" i="5" s="1"/>
  <c r="D33" i="5"/>
  <c r="K33" i="5" s="1"/>
  <c r="C33" i="5"/>
  <c r="B33" i="5"/>
  <c r="H33" i="5" s="1"/>
  <c r="A33" i="5"/>
  <c r="E32" i="5"/>
  <c r="J32" i="5" s="1"/>
  <c r="D32" i="5"/>
  <c r="K32" i="5" s="1"/>
  <c r="C32" i="5"/>
  <c r="B32" i="5"/>
  <c r="H32" i="5" s="1"/>
  <c r="A32" i="5"/>
  <c r="C31" i="5"/>
  <c r="A31" i="5"/>
  <c r="C30" i="5"/>
  <c r="A30" i="5"/>
  <c r="C29" i="5"/>
  <c r="A29" i="5"/>
  <c r="C28" i="5"/>
  <c r="A28" i="5"/>
  <c r="E27" i="5"/>
  <c r="J27" i="5" s="1"/>
  <c r="D27" i="5"/>
  <c r="K27" i="5" s="1"/>
  <c r="C27" i="5"/>
  <c r="B27" i="5"/>
  <c r="H27" i="5" s="1"/>
  <c r="A27" i="5"/>
  <c r="E26" i="5"/>
  <c r="D26" i="5"/>
  <c r="K26" i="5" s="1"/>
  <c r="C26" i="5"/>
  <c r="B26" i="5"/>
  <c r="H26" i="5" s="1"/>
  <c r="A26" i="5"/>
  <c r="E25" i="5"/>
  <c r="J25" i="5" s="1"/>
  <c r="D25" i="5"/>
  <c r="K25" i="5" s="1"/>
  <c r="C25" i="5"/>
  <c r="B25" i="5"/>
  <c r="H25" i="5" s="1"/>
  <c r="A25" i="5"/>
  <c r="C24" i="5"/>
  <c r="B24" i="5"/>
  <c r="H24" i="5" s="1"/>
  <c r="A24" i="5"/>
  <c r="C23" i="5"/>
  <c r="A23" i="5"/>
  <c r="A22" i="5"/>
  <c r="A21" i="5"/>
  <c r="D20" i="5"/>
  <c r="A20" i="5"/>
  <c r="D19" i="5"/>
  <c r="K19" i="5" s="1"/>
  <c r="A19" i="5"/>
  <c r="C18" i="5"/>
  <c r="A18" i="5"/>
  <c r="C17" i="5"/>
  <c r="A17" i="5"/>
  <c r="C14" i="5"/>
  <c r="C13" i="5"/>
  <c r="C12" i="5"/>
  <c r="C11" i="5"/>
  <c r="O30" i="6"/>
  <c r="E24" i="5" s="1"/>
  <c r="O29" i="6"/>
  <c r="B23" i="5" s="1"/>
  <c r="H23" i="5" s="1"/>
  <c r="O28" i="6"/>
  <c r="B22" i="5" s="1"/>
  <c r="H22" i="5" s="1"/>
  <c r="O27" i="6"/>
  <c r="B21" i="5" s="1"/>
  <c r="O26" i="6"/>
  <c r="B20" i="5" s="1"/>
  <c r="H20" i="5" s="1"/>
  <c r="O25" i="6"/>
  <c r="B19" i="5" s="1"/>
  <c r="H19" i="5" s="1"/>
  <c r="O24" i="6"/>
  <c r="D18" i="5" s="1"/>
  <c r="K18" i="5" s="1"/>
  <c r="Q30" i="6"/>
  <c r="Q29" i="6"/>
  <c r="Q28" i="6"/>
  <c r="Q27" i="6"/>
  <c r="D21" i="5" s="1"/>
  <c r="K21" i="5" s="1"/>
  <c r="Q26" i="6"/>
  <c r="Q25" i="6"/>
  <c r="Q24" i="6"/>
  <c r="C16" i="23" l="1"/>
  <c r="J16" i="23"/>
  <c r="C11" i="23"/>
  <c r="J11" i="23"/>
  <c r="C14" i="23"/>
  <c r="J14" i="23"/>
  <c r="C8" i="23"/>
  <c r="J8" i="23"/>
  <c r="C25" i="23"/>
  <c r="J25" i="23"/>
  <c r="C9" i="23"/>
  <c r="J9" i="23"/>
  <c r="C18" i="23"/>
  <c r="J18" i="23"/>
  <c r="I17" i="23"/>
  <c r="I15" i="23"/>
  <c r="I21" i="23"/>
  <c r="I31" i="23"/>
  <c r="I13" i="23"/>
  <c r="I20" i="23"/>
  <c r="I30" i="23"/>
  <c r="I7" i="23"/>
  <c r="I26" i="23"/>
  <c r="I32" i="23"/>
  <c r="I12" i="23"/>
  <c r="I23" i="23"/>
  <c r="I28" i="23"/>
  <c r="C27" i="23"/>
  <c r="J27" i="23"/>
  <c r="C22" i="23"/>
  <c r="J22" i="23"/>
  <c r="C29" i="23"/>
  <c r="J29" i="23"/>
  <c r="C24" i="23"/>
  <c r="J24" i="23"/>
  <c r="C33" i="23"/>
  <c r="J33" i="23"/>
  <c r="J17" i="23"/>
  <c r="C17" i="23"/>
  <c r="J15" i="23"/>
  <c r="C15" i="23"/>
  <c r="C21" i="23"/>
  <c r="J21" i="23"/>
  <c r="J31" i="23"/>
  <c r="C31" i="23"/>
  <c r="J13" i="23"/>
  <c r="C13" i="23"/>
  <c r="C20" i="23"/>
  <c r="J20" i="23"/>
  <c r="J30" i="23"/>
  <c r="C30" i="23"/>
  <c r="J7" i="23"/>
  <c r="C7" i="23"/>
  <c r="C26" i="23"/>
  <c r="J26" i="23"/>
  <c r="J32" i="23"/>
  <c r="C32" i="23"/>
  <c r="J12" i="23"/>
  <c r="C12" i="23"/>
  <c r="C23" i="23"/>
  <c r="J23" i="23"/>
  <c r="J28" i="23"/>
  <c r="C28" i="23"/>
  <c r="C34" i="23"/>
  <c r="J34" i="23"/>
  <c r="I16" i="23"/>
  <c r="I27" i="23"/>
  <c r="I11" i="23"/>
  <c r="I14" i="23"/>
  <c r="I22" i="23"/>
  <c r="I34" i="23"/>
  <c r="I8" i="23"/>
  <c r="I25" i="23"/>
  <c r="I29" i="23"/>
  <c r="I9" i="23"/>
  <c r="I18" i="23"/>
  <c r="I24" i="23"/>
  <c r="I33" i="23"/>
  <c r="E18" i="5"/>
  <c r="E19" i="5"/>
  <c r="E20" i="5"/>
  <c r="J20" i="5" s="1"/>
  <c r="E21" i="5"/>
  <c r="J21" i="5" s="1"/>
  <c r="E22" i="5"/>
  <c r="D23" i="5"/>
  <c r="J26" i="5"/>
  <c r="J34" i="5"/>
  <c r="B18" i="5"/>
  <c r="E23" i="5"/>
  <c r="D24" i="5"/>
  <c r="K24" i="5" s="1"/>
  <c r="K20" i="5"/>
  <c r="D22" i="5"/>
  <c r="K22" i="5" s="1"/>
  <c r="F18" i="5"/>
  <c r="F19" i="5"/>
  <c r="F20" i="5"/>
  <c r="G20" i="5"/>
  <c r="I20" i="5"/>
  <c r="G21" i="5"/>
  <c r="I21" i="5"/>
  <c r="F22" i="5"/>
  <c r="F23" i="5"/>
  <c r="F24" i="5"/>
  <c r="G24" i="5"/>
  <c r="I24" i="5"/>
  <c r="F25" i="5"/>
  <c r="G25" i="5"/>
  <c r="I25" i="5"/>
  <c r="F26" i="5"/>
  <c r="G26" i="5"/>
  <c r="I26" i="5"/>
  <c r="F27" i="5"/>
  <c r="G27" i="5"/>
  <c r="I27" i="5"/>
  <c r="F32" i="5"/>
  <c r="G32" i="5"/>
  <c r="I32" i="5"/>
  <c r="F33" i="5"/>
  <c r="G33" i="5"/>
  <c r="I33" i="5"/>
  <c r="F34" i="5"/>
  <c r="G34" i="5"/>
  <c r="I34" i="5"/>
  <c r="Q37" i="6"/>
  <c r="Q36" i="6"/>
  <c r="Q35" i="6"/>
  <c r="Q34" i="6"/>
  <c r="Q22" i="6"/>
  <c r="Q21" i="6"/>
  <c r="Q20" i="6"/>
  <c r="Q19" i="6"/>
  <c r="Q18" i="6"/>
  <c r="Q17" i="6"/>
  <c r="Q16" i="6"/>
  <c r="Q15" i="6"/>
  <c r="O22" i="6"/>
  <c r="O21" i="6"/>
  <c r="O20" i="6"/>
  <c r="O19" i="6"/>
  <c r="O18" i="6"/>
  <c r="O17" i="6"/>
  <c r="O16" i="6"/>
  <c r="O15" i="6"/>
  <c r="Q92" i="2"/>
  <c r="K26" i="23" l="1"/>
  <c r="K20" i="23"/>
  <c r="K33" i="23"/>
  <c r="K29" i="23"/>
  <c r="K27" i="23"/>
  <c r="K18" i="23"/>
  <c r="K25" i="23"/>
  <c r="K14" i="23"/>
  <c r="K34" i="23"/>
  <c r="K23" i="23"/>
  <c r="K21" i="23"/>
  <c r="K24" i="23"/>
  <c r="K22" i="23"/>
  <c r="K9" i="23"/>
  <c r="K8" i="23"/>
  <c r="K11" i="23"/>
  <c r="K16" i="23"/>
  <c r="K12" i="23"/>
  <c r="K31" i="23"/>
  <c r="K28" i="23"/>
  <c r="K7" i="23"/>
  <c r="K15" i="23"/>
  <c r="K32" i="23"/>
  <c r="K30" i="23"/>
  <c r="K13" i="23"/>
  <c r="K17" i="23"/>
  <c r="J23" i="5"/>
  <c r="I23" i="5"/>
  <c r="K23" i="5"/>
  <c r="J19" i="5"/>
  <c r="I19" i="5"/>
  <c r="B11" i="5"/>
  <c r="D11" i="5"/>
  <c r="E11" i="5"/>
  <c r="D15" i="5"/>
  <c r="K15" i="5" s="1"/>
  <c r="B15" i="5"/>
  <c r="E15" i="5"/>
  <c r="H18" i="5"/>
  <c r="G18" i="5"/>
  <c r="J22" i="5"/>
  <c r="G22" i="5"/>
  <c r="I22" i="5"/>
  <c r="J18" i="5"/>
  <c r="I18" i="5"/>
  <c r="D12" i="5"/>
  <c r="B12" i="5"/>
  <c r="E12" i="5"/>
  <c r="E16" i="5"/>
  <c r="D16" i="5"/>
  <c r="B16" i="5"/>
  <c r="G23" i="5"/>
  <c r="G19" i="5"/>
  <c r="E9" i="5"/>
  <c r="B9" i="5"/>
  <c r="D9" i="5"/>
  <c r="K9" i="5" s="1"/>
  <c r="B13" i="5"/>
  <c r="D13" i="5"/>
  <c r="K13" i="5" s="1"/>
  <c r="E13" i="5"/>
  <c r="H21" i="5"/>
  <c r="B10" i="5"/>
  <c r="D10" i="5"/>
  <c r="K10" i="5" s="1"/>
  <c r="E10" i="5"/>
  <c r="D14" i="5"/>
  <c r="K14" i="5" s="1"/>
  <c r="B14" i="5"/>
  <c r="E14" i="5"/>
  <c r="F21" i="5"/>
  <c r="J24" i="5"/>
  <c r="D85" i="4"/>
  <c r="N17" i="2"/>
  <c r="A10" i="4" s="1"/>
  <c r="E100" i="4"/>
  <c r="D100" i="4"/>
  <c r="K100" i="4" s="1"/>
  <c r="C100" i="4"/>
  <c r="B100" i="4"/>
  <c r="H100" i="4" s="1"/>
  <c r="A100" i="4"/>
  <c r="E99" i="4"/>
  <c r="D99" i="4"/>
  <c r="K99" i="4" s="1"/>
  <c r="C99" i="4"/>
  <c r="B99" i="4"/>
  <c r="A99" i="4"/>
  <c r="E98" i="4"/>
  <c r="D98" i="4"/>
  <c r="K98" i="4" s="1"/>
  <c r="C98" i="4"/>
  <c r="B98" i="4"/>
  <c r="H98" i="4" s="1"/>
  <c r="A98" i="4"/>
  <c r="E97" i="4"/>
  <c r="D97" i="4"/>
  <c r="K97" i="4" s="1"/>
  <c r="C97" i="4"/>
  <c r="B97" i="4"/>
  <c r="H97" i="4" s="1"/>
  <c r="A97" i="4"/>
  <c r="E96" i="4"/>
  <c r="D96" i="4"/>
  <c r="K96" i="4" s="1"/>
  <c r="C96" i="4"/>
  <c r="B96" i="4"/>
  <c r="A96" i="4"/>
  <c r="E95" i="4"/>
  <c r="D95" i="4"/>
  <c r="K95" i="4" s="1"/>
  <c r="C95" i="4"/>
  <c r="B95" i="4"/>
  <c r="A95" i="4"/>
  <c r="E94" i="4"/>
  <c r="D94" i="4"/>
  <c r="K94" i="4" s="1"/>
  <c r="C94" i="4"/>
  <c r="B94" i="4"/>
  <c r="H94" i="4" s="1"/>
  <c r="A94" i="4"/>
  <c r="E93" i="4"/>
  <c r="D93" i="4"/>
  <c r="C93" i="4"/>
  <c r="B93" i="4"/>
  <c r="H93" i="4" s="1"/>
  <c r="A93" i="4"/>
  <c r="E92" i="4"/>
  <c r="D92" i="4"/>
  <c r="K92" i="4" s="1"/>
  <c r="C92" i="4"/>
  <c r="B92" i="4"/>
  <c r="H92" i="4" s="1"/>
  <c r="A92" i="4"/>
  <c r="E91" i="4"/>
  <c r="D91" i="4"/>
  <c r="K91" i="4" s="1"/>
  <c r="C91" i="4"/>
  <c r="B91" i="4"/>
  <c r="A91" i="4"/>
  <c r="E90" i="4"/>
  <c r="D90" i="4"/>
  <c r="K90" i="4" s="1"/>
  <c r="C90" i="4"/>
  <c r="B90" i="4"/>
  <c r="H90" i="4" s="1"/>
  <c r="A90" i="4"/>
  <c r="E89" i="4"/>
  <c r="D89" i="4"/>
  <c r="K89" i="4" s="1"/>
  <c r="C89" i="4"/>
  <c r="B89" i="4"/>
  <c r="H89" i="4" s="1"/>
  <c r="A89" i="4"/>
  <c r="E88" i="4"/>
  <c r="D88" i="4"/>
  <c r="K88" i="4" s="1"/>
  <c r="C88" i="4"/>
  <c r="B88" i="4"/>
  <c r="A88" i="4"/>
  <c r="E87" i="4"/>
  <c r="D87" i="4"/>
  <c r="K87" i="4" s="1"/>
  <c r="C87" i="4"/>
  <c r="B87" i="4"/>
  <c r="H87" i="4" s="1"/>
  <c r="A87" i="4"/>
  <c r="E86" i="4"/>
  <c r="D86" i="4"/>
  <c r="K86" i="4" s="1"/>
  <c r="C86" i="4"/>
  <c r="B86" i="4"/>
  <c r="H86" i="4" s="1"/>
  <c r="A86" i="4"/>
  <c r="E85" i="4"/>
  <c r="C85" i="4"/>
  <c r="A85" i="4"/>
  <c r="Q91" i="2"/>
  <c r="Q90" i="2"/>
  <c r="O91" i="2"/>
  <c r="O90" i="2"/>
  <c r="O89" i="2"/>
  <c r="R83" i="2"/>
  <c r="C76" i="4" s="1"/>
  <c r="R70" i="2"/>
  <c r="C63" i="4" s="1"/>
  <c r="R63" i="2"/>
  <c r="C56" i="4" s="1"/>
  <c r="R61" i="2"/>
  <c r="C54" i="4" s="1"/>
  <c r="R56" i="2"/>
  <c r="C49" i="4" s="1"/>
  <c r="R51" i="2"/>
  <c r="C44" i="4" s="1"/>
  <c r="R44" i="2"/>
  <c r="C37" i="4" s="1"/>
  <c r="N83" i="2"/>
  <c r="A76" i="4" s="1"/>
  <c r="N80" i="2"/>
  <c r="A73" i="4" s="1"/>
  <c r="R85" i="2"/>
  <c r="C78" i="4" s="1"/>
  <c r="N55" i="2"/>
  <c r="A48" i="4" s="1"/>
  <c r="N54" i="2"/>
  <c r="A47" i="4" s="1"/>
  <c r="R89" i="2"/>
  <c r="C82" i="4" s="1"/>
  <c r="N75" i="2"/>
  <c r="A68" i="4" s="1"/>
  <c r="N57" i="2"/>
  <c r="A50" i="4" s="1"/>
  <c r="R49" i="2"/>
  <c r="C42" i="4" s="1"/>
  <c r="R90" i="2"/>
  <c r="C83" i="4" s="1"/>
  <c r="N74" i="2"/>
  <c r="A67" i="4" s="1"/>
  <c r="R62" i="2"/>
  <c r="C55" i="4" s="1"/>
  <c r="N49" i="2"/>
  <c r="A42" i="4" s="1"/>
  <c r="R29" i="2"/>
  <c r="C22" i="4" s="1"/>
  <c r="R91" i="2"/>
  <c r="C84" i="4" s="1"/>
  <c r="N62" i="2"/>
  <c r="A55" i="4" s="1"/>
  <c r="R57" i="2"/>
  <c r="C50" i="4" s="1"/>
  <c r="N48" i="2"/>
  <c r="A41" i="4" s="1"/>
  <c r="N91" i="2"/>
  <c r="A84" i="4" s="1"/>
  <c r="R74" i="2"/>
  <c r="C67" i="4" s="1"/>
  <c r="N61" i="2"/>
  <c r="A54" i="4" s="1"/>
  <c r="R50" i="2"/>
  <c r="C43" i="4" s="1"/>
  <c r="N47" i="2"/>
  <c r="A40" i="4" s="1"/>
  <c r="R31" i="2"/>
  <c r="C24" i="4" s="1"/>
  <c r="N90" i="2"/>
  <c r="A83" i="4" s="1"/>
  <c r="R75" i="2"/>
  <c r="C68" i="4" s="1"/>
  <c r="N60" i="2"/>
  <c r="A53" i="4" s="1"/>
  <c r="N31" i="2"/>
  <c r="A24" i="4" s="1"/>
  <c r="N89" i="2"/>
  <c r="A82" i="4" s="1"/>
  <c r="R76" i="2"/>
  <c r="C69" i="4" s="1"/>
  <c r="N51" i="2"/>
  <c r="A44" i="4" s="1"/>
  <c r="R47" i="2"/>
  <c r="C40" i="4" s="1"/>
  <c r="N30" i="2"/>
  <c r="A23" i="4" s="1"/>
  <c r="N76" i="2"/>
  <c r="A69" i="4" s="1"/>
  <c r="R60" i="2"/>
  <c r="C53" i="4" s="1"/>
  <c r="R48" i="2"/>
  <c r="C41" i="4" s="1"/>
  <c r="N50" i="2"/>
  <c r="A43" i="4" s="1"/>
  <c r="N29" i="2"/>
  <c r="A22" i="4" s="1"/>
  <c r="R77" i="2"/>
  <c r="C70" i="4" s="1"/>
  <c r="N71" i="2"/>
  <c r="A64" i="4" s="1"/>
  <c r="R58" i="2"/>
  <c r="C51" i="4" s="1"/>
  <c r="R37" i="2"/>
  <c r="C30" i="4" s="1"/>
  <c r="R78" i="2"/>
  <c r="C71" i="4" s="1"/>
  <c r="N70" i="2"/>
  <c r="A63" i="4" s="1"/>
  <c r="R59" i="2"/>
  <c r="C52" i="4" s="1"/>
  <c r="N37" i="2"/>
  <c r="A30" i="4" s="1"/>
  <c r="R26" i="2"/>
  <c r="C19" i="4" s="1"/>
  <c r="R79" i="2"/>
  <c r="C72" i="4" s="1"/>
  <c r="N59" i="2"/>
  <c r="A52" i="4" s="1"/>
  <c r="R54" i="2"/>
  <c r="C47" i="4" s="1"/>
  <c r="N36" i="2"/>
  <c r="A29" i="4" s="1"/>
  <c r="R27" i="2"/>
  <c r="C20" i="4" s="1"/>
  <c r="N79" i="2"/>
  <c r="A72" i="4" s="1"/>
  <c r="N58" i="2"/>
  <c r="A51" i="4" s="1"/>
  <c r="R55" i="2"/>
  <c r="C48" i="4" s="1"/>
  <c r="N35" i="2"/>
  <c r="A28" i="4" s="1"/>
  <c r="N78" i="2"/>
  <c r="A71" i="4" s="1"/>
  <c r="R71" i="2"/>
  <c r="C64" i="4" s="1"/>
  <c r="N65" i="2"/>
  <c r="A58" i="4" s="1"/>
  <c r="N28" i="2"/>
  <c r="A21" i="4" s="1"/>
  <c r="N77" i="2"/>
  <c r="A70" i="4" s="1"/>
  <c r="R72" i="2"/>
  <c r="C65" i="4" s="1"/>
  <c r="N56" i="2"/>
  <c r="A49" i="4" s="1"/>
  <c r="R35" i="2"/>
  <c r="C28" i="4" s="1"/>
  <c r="N27" i="2"/>
  <c r="A20" i="4" s="1"/>
  <c r="N72" i="2"/>
  <c r="A65" i="4" s="1"/>
  <c r="R65" i="2"/>
  <c r="C58" i="4" s="1"/>
  <c r="R36" i="2"/>
  <c r="C29" i="4" s="1"/>
  <c r="N26" i="2"/>
  <c r="A19" i="4" s="1"/>
  <c r="R86" i="2"/>
  <c r="C79" i="4" s="1"/>
  <c r="N68" i="2"/>
  <c r="A61" i="4" s="1"/>
  <c r="R64" i="2"/>
  <c r="C57" i="4" s="1"/>
  <c r="N44" i="2"/>
  <c r="A37" i="4" s="1"/>
  <c r="R40" i="2"/>
  <c r="C33" i="4" s="1"/>
  <c r="R87" i="2"/>
  <c r="C80" i="4" s="1"/>
  <c r="R81" i="2"/>
  <c r="C74" i="4" s="1"/>
  <c r="N67" i="2"/>
  <c r="A60" i="4" s="1"/>
  <c r="N40" i="2"/>
  <c r="A33" i="4" s="1"/>
  <c r="R23" i="2"/>
  <c r="C16" i="4" s="1"/>
  <c r="R88" i="2"/>
  <c r="C81" i="4" s="1"/>
  <c r="N81" i="2"/>
  <c r="A74" i="4" s="1"/>
  <c r="N39" i="2"/>
  <c r="A32" i="4" s="1"/>
  <c r="R24" i="2"/>
  <c r="C17" i="4" s="1"/>
  <c r="N88" i="2"/>
  <c r="A81" i="4" s="1"/>
  <c r="R67" i="2"/>
  <c r="C60" i="4" s="1"/>
  <c r="N64" i="2"/>
  <c r="A57" i="4" s="1"/>
  <c r="R45" i="2"/>
  <c r="C38" i="4" s="1"/>
  <c r="N38" i="2"/>
  <c r="A31" i="4" s="1"/>
  <c r="N87" i="2"/>
  <c r="A80" i="4" s="1"/>
  <c r="R68" i="2"/>
  <c r="C61" i="4" s="1"/>
  <c r="N63" i="2"/>
  <c r="A56" i="4" s="1"/>
  <c r="R46" i="2"/>
  <c r="C39" i="4" s="1"/>
  <c r="N25" i="2"/>
  <c r="A18" i="4" s="1"/>
  <c r="N86" i="2"/>
  <c r="A79" i="4" s="1"/>
  <c r="R69" i="2"/>
  <c r="C62" i="4" s="1"/>
  <c r="N46" i="2"/>
  <c r="A39" i="4" s="1"/>
  <c r="R38" i="2"/>
  <c r="C31" i="4" s="1"/>
  <c r="N24" i="2"/>
  <c r="A17" i="4" s="1"/>
  <c r="N69" i="2"/>
  <c r="A62" i="4" s="1"/>
  <c r="N45" i="2"/>
  <c r="A38" i="4" s="1"/>
  <c r="R39" i="2"/>
  <c r="C32" i="4" s="1"/>
  <c r="N23" i="2"/>
  <c r="A16" i="4" s="1"/>
  <c r="N82" i="2"/>
  <c r="A75" i="4" s="1"/>
  <c r="R53" i="2"/>
  <c r="C46" i="4" s="1"/>
  <c r="N41" i="2"/>
  <c r="A34" i="4" s="1"/>
  <c r="R34" i="2"/>
  <c r="C27" i="4" s="1"/>
  <c r="R84" i="2"/>
  <c r="C77" i="4" s="1"/>
  <c r="R80" i="2"/>
  <c r="C73" i="4" s="1"/>
  <c r="N73" i="2"/>
  <c r="A66" i="4" s="1"/>
  <c r="N34" i="2"/>
  <c r="A27" i="4" s="1"/>
  <c r="R20" i="2"/>
  <c r="C13" i="4" s="1"/>
  <c r="R41" i="2"/>
  <c r="C34" i="4" s="1"/>
  <c r="N33" i="2"/>
  <c r="A26" i="4" s="1"/>
  <c r="R21" i="2"/>
  <c r="C14" i="4" s="1"/>
  <c r="N85" i="2"/>
  <c r="A78" i="4" s="1"/>
  <c r="R73" i="2"/>
  <c r="C66" i="4" s="1"/>
  <c r="N53" i="2"/>
  <c r="A46" i="4" s="1"/>
  <c r="R42" i="2"/>
  <c r="C35" i="4" s="1"/>
  <c r="N32" i="2"/>
  <c r="A25" i="4" s="1"/>
  <c r="N84" i="2"/>
  <c r="A77" i="4" s="1"/>
  <c r="R82" i="2"/>
  <c r="C75" i="4" s="1"/>
  <c r="N52" i="2"/>
  <c r="A45" i="4" s="1"/>
  <c r="R43" i="2"/>
  <c r="C36" i="4" s="1"/>
  <c r="N22" i="2"/>
  <c r="A15" i="4" s="1"/>
  <c r="R66" i="2"/>
  <c r="C59" i="4" s="1"/>
  <c r="N43" i="2"/>
  <c r="A36" i="4" s="1"/>
  <c r="R32" i="2"/>
  <c r="C25" i="4" s="1"/>
  <c r="N21" i="2"/>
  <c r="A14" i="4" s="1"/>
  <c r="N66" i="2"/>
  <c r="A59" i="4" s="1"/>
  <c r="R52" i="2"/>
  <c r="C45" i="4" s="1"/>
  <c r="N42" i="2"/>
  <c r="A35" i="4" s="1"/>
  <c r="R33" i="2"/>
  <c r="C26" i="4" s="1"/>
  <c r="N20" i="2"/>
  <c r="A13" i="4" s="1"/>
  <c r="N19" i="2"/>
  <c r="A12" i="4" s="1"/>
  <c r="N18" i="2"/>
  <c r="A11" i="4" s="1"/>
  <c r="R30" i="2"/>
  <c r="C23" i="4" s="1"/>
  <c r="R17" i="2"/>
  <c r="C10" i="4" s="1"/>
  <c r="R18" i="2"/>
  <c r="C11" i="4" s="1"/>
  <c r="R19" i="2"/>
  <c r="C12" i="4" s="1"/>
  <c r="N16" i="2"/>
  <c r="A9" i="4" s="1"/>
  <c r="N15" i="2"/>
  <c r="A8" i="4" s="1"/>
  <c r="N14" i="2"/>
  <c r="A7" i="4" s="1"/>
  <c r="R28" i="2"/>
  <c r="C21" i="4" s="1"/>
  <c r="R14" i="2"/>
  <c r="C7" i="4" s="1"/>
  <c r="R15" i="2"/>
  <c r="C8" i="4" s="1"/>
  <c r="R16" i="2"/>
  <c r="C9" i="4" s="1"/>
  <c r="N13" i="2"/>
  <c r="A6" i="4" s="1"/>
  <c r="N12" i="2"/>
  <c r="A5" i="4" s="1"/>
  <c r="N11" i="2"/>
  <c r="A4" i="4" s="1"/>
  <c r="R25" i="2"/>
  <c r="C18" i="4" s="1"/>
  <c r="R11" i="2"/>
  <c r="C4" i="4" s="1"/>
  <c r="R12" i="2"/>
  <c r="C5" i="4" s="1"/>
  <c r="R13" i="2"/>
  <c r="C6" i="4" s="1"/>
  <c r="N10" i="2"/>
  <c r="A3" i="4" s="1"/>
  <c r="N9" i="2"/>
  <c r="A2" i="4" s="1"/>
  <c r="N8" i="2"/>
  <c r="R22" i="2"/>
  <c r="C15" i="4" s="1"/>
  <c r="R8" i="2"/>
  <c r="R9" i="2"/>
  <c r="C2" i="4" s="1"/>
  <c r="R10" i="2"/>
  <c r="C3" i="4" s="1"/>
  <c r="E110" i="4"/>
  <c r="D110" i="4"/>
  <c r="K110" i="4" s="1"/>
  <c r="C110" i="4"/>
  <c r="B110" i="4"/>
  <c r="H110" i="4" s="1"/>
  <c r="A110" i="4"/>
  <c r="E109" i="4"/>
  <c r="D109" i="4"/>
  <c r="K109" i="4" s="1"/>
  <c r="C109" i="4"/>
  <c r="B109" i="4"/>
  <c r="H109" i="4" s="1"/>
  <c r="A109" i="4"/>
  <c r="E108" i="4"/>
  <c r="D108" i="4"/>
  <c r="K108" i="4" s="1"/>
  <c r="C108" i="4"/>
  <c r="B108" i="4"/>
  <c r="H108" i="4" s="1"/>
  <c r="A108" i="4"/>
  <c r="E107" i="4"/>
  <c r="D107" i="4"/>
  <c r="K107" i="4" s="1"/>
  <c r="C107" i="4"/>
  <c r="B107" i="4"/>
  <c r="H107" i="4" s="1"/>
  <c r="A107" i="4"/>
  <c r="E106" i="4"/>
  <c r="D106" i="4"/>
  <c r="K106" i="4" s="1"/>
  <c r="C106" i="4"/>
  <c r="B106" i="4"/>
  <c r="A106" i="4"/>
  <c r="E105" i="4"/>
  <c r="D105" i="4"/>
  <c r="K105" i="4" s="1"/>
  <c r="C105" i="4"/>
  <c r="B105" i="4"/>
  <c r="A105" i="4"/>
  <c r="E104" i="4"/>
  <c r="D104" i="4"/>
  <c r="K104" i="4" s="1"/>
  <c r="C104" i="4"/>
  <c r="B104" i="4"/>
  <c r="H104" i="4" s="1"/>
  <c r="A104" i="4"/>
  <c r="E103" i="4"/>
  <c r="D103" i="4"/>
  <c r="C103" i="4"/>
  <c r="B103" i="4"/>
  <c r="H103" i="4" s="1"/>
  <c r="A103" i="4"/>
  <c r="E102" i="4"/>
  <c r="D102" i="4"/>
  <c r="K102" i="4" s="1"/>
  <c r="C102" i="4"/>
  <c r="B102" i="4"/>
  <c r="H102" i="4" s="1"/>
  <c r="A102" i="4"/>
  <c r="E101" i="4"/>
  <c r="D101" i="4"/>
  <c r="K101" i="4" s="1"/>
  <c r="C101" i="4"/>
  <c r="B101" i="4"/>
  <c r="A101" i="4"/>
  <c r="Q88" i="2"/>
  <c r="O88" i="2"/>
  <c r="Q87" i="2"/>
  <c r="O87" i="2"/>
  <c r="Q86" i="2"/>
  <c r="O86" i="2"/>
  <c r="Q85" i="2"/>
  <c r="O85" i="2"/>
  <c r="Q84" i="2"/>
  <c r="O84" i="2"/>
  <c r="Q83" i="2"/>
  <c r="O83" i="2"/>
  <c r="Q82" i="2"/>
  <c r="O82" i="2"/>
  <c r="Q81" i="2"/>
  <c r="O81" i="2"/>
  <c r="Q80" i="2"/>
  <c r="O80" i="2"/>
  <c r="Q89" i="2"/>
  <c r="Q37" i="2"/>
  <c r="O37" i="2"/>
  <c r="Q36" i="2"/>
  <c r="O36" i="2"/>
  <c r="Q35" i="2"/>
  <c r="O35" i="2"/>
  <c r="Q40" i="2"/>
  <c r="O40" i="2"/>
  <c r="Q39" i="2"/>
  <c r="O39" i="2"/>
  <c r="Q38" i="2"/>
  <c r="O38" i="2"/>
  <c r="Q79" i="2"/>
  <c r="O79" i="2"/>
  <c r="Q78" i="2"/>
  <c r="O78" i="2"/>
  <c r="Q77" i="2"/>
  <c r="O77" i="2"/>
  <c r="Q76" i="2"/>
  <c r="O76" i="2"/>
  <c r="Q75" i="2"/>
  <c r="O75" i="2"/>
  <c r="Q74" i="2"/>
  <c r="O74" i="2"/>
  <c r="O9" i="6"/>
  <c r="O10" i="6"/>
  <c r="O11" i="6"/>
  <c r="O12" i="6"/>
  <c r="O7" i="6"/>
  <c r="O8" i="6"/>
  <c r="O13" i="6"/>
  <c r="O14" i="6"/>
  <c r="H14" i="5" l="1"/>
  <c r="G14" i="5"/>
  <c r="F14" i="5"/>
  <c r="H10" i="5"/>
  <c r="G10" i="5"/>
  <c r="F10" i="5"/>
  <c r="H13" i="5"/>
  <c r="F13" i="5"/>
  <c r="G13" i="5"/>
  <c r="J16" i="5"/>
  <c r="I16" i="5"/>
  <c r="H15" i="5"/>
  <c r="F15" i="5"/>
  <c r="G15" i="5"/>
  <c r="H11" i="5"/>
  <c r="G11" i="5"/>
  <c r="F11" i="5"/>
  <c r="E2" i="5"/>
  <c r="E4" i="5"/>
  <c r="J12" i="5"/>
  <c r="I12" i="5"/>
  <c r="E3" i="5"/>
  <c r="J100" i="4"/>
  <c r="J10" i="5"/>
  <c r="I10" i="5"/>
  <c r="J13" i="5"/>
  <c r="I13" i="5"/>
  <c r="H9" i="5"/>
  <c r="F9" i="5"/>
  <c r="G9" i="5"/>
  <c r="H16" i="5"/>
  <c r="F16" i="5"/>
  <c r="G16" i="5"/>
  <c r="H12" i="5"/>
  <c r="F12" i="5"/>
  <c r="G12" i="5"/>
  <c r="J11" i="5"/>
  <c r="I11" i="5"/>
  <c r="E8" i="5"/>
  <c r="E6" i="5"/>
  <c r="J14" i="5"/>
  <c r="I14" i="5"/>
  <c r="J9" i="5"/>
  <c r="I9" i="5"/>
  <c r="K16" i="5"/>
  <c r="K12" i="5"/>
  <c r="J15" i="5"/>
  <c r="I15" i="5"/>
  <c r="K11" i="5"/>
  <c r="E7" i="5"/>
  <c r="E5" i="5"/>
  <c r="B84" i="4"/>
  <c r="D84" i="4"/>
  <c r="E84" i="4"/>
  <c r="B83" i="4"/>
  <c r="D83" i="4"/>
  <c r="E83" i="4"/>
  <c r="B82" i="4"/>
  <c r="D82" i="4"/>
  <c r="E82" i="4"/>
  <c r="B81" i="4"/>
  <c r="D81" i="4"/>
  <c r="E81" i="4"/>
  <c r="B80" i="4"/>
  <c r="D80" i="4"/>
  <c r="E80" i="4"/>
  <c r="B79" i="4"/>
  <c r="D79" i="4"/>
  <c r="E79" i="4"/>
  <c r="B78" i="4"/>
  <c r="D78" i="4"/>
  <c r="E78" i="4"/>
  <c r="B77" i="4"/>
  <c r="D77" i="4"/>
  <c r="E77" i="4"/>
  <c r="B76" i="4"/>
  <c r="D76" i="4"/>
  <c r="E76" i="4"/>
  <c r="B75" i="4"/>
  <c r="D75" i="4"/>
  <c r="E75" i="4"/>
  <c r="B74" i="4"/>
  <c r="D74" i="4"/>
  <c r="E74" i="4"/>
  <c r="B73" i="4"/>
  <c r="D73" i="4"/>
  <c r="K73" i="4" s="1"/>
  <c r="E73" i="4"/>
  <c r="B72" i="4"/>
  <c r="D72" i="4"/>
  <c r="E72" i="4"/>
  <c r="B71" i="4"/>
  <c r="D71" i="4"/>
  <c r="E71" i="4"/>
  <c r="B70" i="4"/>
  <c r="D70" i="4"/>
  <c r="E70" i="4"/>
  <c r="B69" i="4"/>
  <c r="D69" i="4"/>
  <c r="K69" i="4" s="1"/>
  <c r="E69" i="4"/>
  <c r="B68" i="4"/>
  <c r="D68" i="4"/>
  <c r="E68" i="4"/>
  <c r="B67" i="4"/>
  <c r="D67" i="4"/>
  <c r="K67" i="4" s="1"/>
  <c r="E67" i="4"/>
  <c r="B33" i="4"/>
  <c r="D33" i="4"/>
  <c r="E33" i="4"/>
  <c r="B32" i="4"/>
  <c r="D32" i="4"/>
  <c r="K32" i="4" s="1"/>
  <c r="E32" i="4"/>
  <c r="B31" i="4"/>
  <c r="D31" i="4"/>
  <c r="E31" i="4"/>
  <c r="B30" i="4"/>
  <c r="D30" i="4"/>
  <c r="E30" i="4"/>
  <c r="B29" i="4"/>
  <c r="D29" i="4"/>
  <c r="K29" i="4" s="1"/>
  <c r="E29" i="4"/>
  <c r="B28" i="4"/>
  <c r="D28" i="4"/>
  <c r="K28" i="4" s="1"/>
  <c r="E28" i="4"/>
  <c r="K85" i="4"/>
  <c r="B85" i="4"/>
  <c r="H85" i="4" s="1"/>
  <c r="J97" i="4"/>
  <c r="J85" i="4"/>
  <c r="G95" i="4"/>
  <c r="J93" i="4"/>
  <c r="I99" i="4"/>
  <c r="J91" i="4"/>
  <c r="G89" i="4"/>
  <c r="J99" i="4"/>
  <c r="G106" i="4"/>
  <c r="J104" i="4"/>
  <c r="F86" i="4"/>
  <c r="I90" i="4"/>
  <c r="J89" i="4"/>
  <c r="F91" i="4"/>
  <c r="F99" i="4"/>
  <c r="I88" i="4"/>
  <c r="J94" i="4"/>
  <c r="J86" i="4"/>
  <c r="J88" i="4"/>
  <c r="I93" i="4"/>
  <c r="I96" i="4"/>
  <c r="G97" i="4"/>
  <c r="G85" i="4"/>
  <c r="J96" i="4"/>
  <c r="F93" i="4"/>
  <c r="F94" i="4"/>
  <c r="H95" i="4"/>
  <c r="I108" i="4"/>
  <c r="I86" i="4"/>
  <c r="F89" i="4"/>
  <c r="F92" i="4"/>
  <c r="G93" i="4"/>
  <c r="I91" i="4"/>
  <c r="G92" i="4"/>
  <c r="K93" i="4"/>
  <c r="I94" i="4"/>
  <c r="F100" i="4"/>
  <c r="G86" i="4"/>
  <c r="G100" i="4"/>
  <c r="J107" i="4"/>
  <c r="I85" i="4"/>
  <c r="I98" i="4"/>
  <c r="J95" i="4"/>
  <c r="I95" i="4"/>
  <c r="F95" i="4"/>
  <c r="G88" i="4"/>
  <c r="F88" i="4"/>
  <c r="H88" i="4"/>
  <c r="J87" i="4"/>
  <c r="I87" i="4"/>
  <c r="F87" i="4"/>
  <c r="G87" i="4"/>
  <c r="G96" i="4"/>
  <c r="F96" i="4"/>
  <c r="H96" i="4"/>
  <c r="J90" i="4"/>
  <c r="G91" i="4"/>
  <c r="J98" i="4"/>
  <c r="G99" i="4"/>
  <c r="H91" i="4"/>
  <c r="G94" i="4"/>
  <c r="F97" i="4"/>
  <c r="H99" i="4"/>
  <c r="I89" i="4"/>
  <c r="F90" i="4"/>
  <c r="I97" i="4"/>
  <c r="F98" i="4"/>
  <c r="G90" i="4"/>
  <c r="I92" i="4"/>
  <c r="G98" i="4"/>
  <c r="I100" i="4"/>
  <c r="J92" i="4"/>
  <c r="G101" i="4"/>
  <c r="G105" i="4"/>
  <c r="J105" i="4"/>
  <c r="J103" i="4"/>
  <c r="K103" i="4"/>
  <c r="F109" i="4"/>
  <c r="F101" i="4"/>
  <c r="J106" i="4"/>
  <c r="G104" i="4"/>
  <c r="H101" i="4"/>
  <c r="G109" i="4"/>
  <c r="J108" i="4"/>
  <c r="F103" i="4"/>
  <c r="G103" i="4"/>
  <c r="I103" i="4"/>
  <c r="F104" i="4"/>
  <c r="H105" i="4"/>
  <c r="F106" i="4"/>
  <c r="J101" i="4"/>
  <c r="I105" i="4"/>
  <c r="H106" i="4"/>
  <c r="I106" i="4"/>
  <c r="F107" i="4"/>
  <c r="I101" i="4"/>
  <c r="F102" i="4"/>
  <c r="G107" i="4"/>
  <c r="I109" i="4"/>
  <c r="F110" i="4"/>
  <c r="G102" i="4"/>
  <c r="I104" i="4"/>
  <c r="F105" i="4"/>
  <c r="J109" i="4"/>
  <c r="G110" i="4"/>
  <c r="I107" i="4"/>
  <c r="F108" i="4"/>
  <c r="I102" i="4"/>
  <c r="G108" i="4"/>
  <c r="I110" i="4"/>
  <c r="J102" i="4"/>
  <c r="J110" i="4"/>
  <c r="K84" i="4" l="1"/>
  <c r="K83" i="4"/>
  <c r="K82" i="4"/>
  <c r="K81" i="4"/>
  <c r="K80" i="4"/>
  <c r="K79" i="4"/>
  <c r="K78" i="4"/>
  <c r="K76" i="4"/>
  <c r="K77" i="4"/>
  <c r="I84" i="4"/>
  <c r="J84" i="4"/>
  <c r="F84" i="4"/>
  <c r="G84" i="4"/>
  <c r="H84" i="4"/>
  <c r="I83" i="4"/>
  <c r="J83" i="4"/>
  <c r="F83" i="4"/>
  <c r="G83" i="4"/>
  <c r="H83" i="4"/>
  <c r="I82" i="4"/>
  <c r="J82" i="4"/>
  <c r="F82" i="4"/>
  <c r="G82" i="4"/>
  <c r="H82" i="4"/>
  <c r="I81" i="4"/>
  <c r="J81" i="4"/>
  <c r="F81" i="4"/>
  <c r="G81" i="4"/>
  <c r="H81" i="4"/>
  <c r="I80" i="4"/>
  <c r="J80" i="4"/>
  <c r="F80" i="4"/>
  <c r="G80" i="4"/>
  <c r="H80" i="4"/>
  <c r="I79" i="4"/>
  <c r="J79" i="4"/>
  <c r="F79" i="4"/>
  <c r="G79" i="4"/>
  <c r="H79" i="4"/>
  <c r="I78" i="4"/>
  <c r="J78" i="4"/>
  <c r="F78" i="4"/>
  <c r="G78" i="4"/>
  <c r="H78" i="4"/>
  <c r="I77" i="4"/>
  <c r="J77" i="4"/>
  <c r="F77" i="4"/>
  <c r="G77" i="4"/>
  <c r="H77" i="4"/>
  <c r="I76" i="4"/>
  <c r="J76" i="4"/>
  <c r="F76" i="4"/>
  <c r="G76" i="4"/>
  <c r="H76" i="4"/>
  <c r="K68" i="4"/>
  <c r="K75" i="4"/>
  <c r="K74" i="4"/>
  <c r="K72" i="4"/>
  <c r="K71" i="4"/>
  <c r="K70" i="4"/>
  <c r="I75" i="4"/>
  <c r="J75" i="4"/>
  <c r="F75" i="4"/>
  <c r="G75" i="4"/>
  <c r="H75" i="4"/>
  <c r="I74" i="4"/>
  <c r="J74" i="4"/>
  <c r="F74" i="4"/>
  <c r="G74" i="4"/>
  <c r="H74" i="4"/>
  <c r="I73" i="4"/>
  <c r="J73" i="4"/>
  <c r="F73" i="4"/>
  <c r="G73" i="4"/>
  <c r="H73" i="4"/>
  <c r="I72" i="4"/>
  <c r="J72" i="4"/>
  <c r="F72" i="4"/>
  <c r="G72" i="4"/>
  <c r="H72" i="4"/>
  <c r="I71" i="4"/>
  <c r="J71" i="4"/>
  <c r="F71" i="4"/>
  <c r="G71" i="4"/>
  <c r="H71" i="4"/>
  <c r="I70" i="4"/>
  <c r="J70" i="4"/>
  <c r="F70" i="4"/>
  <c r="G70" i="4"/>
  <c r="H70" i="4"/>
  <c r="I69" i="4"/>
  <c r="J69" i="4"/>
  <c r="F69" i="4"/>
  <c r="G69" i="4"/>
  <c r="H69" i="4"/>
  <c r="I68" i="4"/>
  <c r="J68" i="4"/>
  <c r="F68" i="4"/>
  <c r="G68" i="4"/>
  <c r="H68" i="4"/>
  <c r="I67" i="4"/>
  <c r="J67" i="4"/>
  <c r="F67" i="4"/>
  <c r="G67" i="4"/>
  <c r="H67" i="4"/>
  <c r="K33" i="4"/>
  <c r="K31" i="4"/>
  <c r="K30" i="4"/>
  <c r="I33" i="4"/>
  <c r="J33" i="4"/>
  <c r="F33" i="4"/>
  <c r="G33" i="4"/>
  <c r="H33" i="4"/>
  <c r="I32" i="4"/>
  <c r="J32" i="4"/>
  <c r="F32" i="4"/>
  <c r="G32" i="4"/>
  <c r="H32" i="4"/>
  <c r="I31" i="4"/>
  <c r="J31" i="4"/>
  <c r="F31" i="4"/>
  <c r="G31" i="4"/>
  <c r="H31" i="4"/>
  <c r="I30" i="4"/>
  <c r="J30" i="4"/>
  <c r="F30" i="4"/>
  <c r="G30" i="4"/>
  <c r="H30" i="4"/>
  <c r="I29" i="4"/>
  <c r="J29" i="4"/>
  <c r="F29" i="4"/>
  <c r="G29" i="4"/>
  <c r="H29" i="4"/>
  <c r="I28" i="4"/>
  <c r="J28" i="4"/>
  <c r="F28" i="4"/>
  <c r="G28" i="4"/>
  <c r="H28" i="4"/>
  <c r="F85" i="4"/>
  <c r="O15" i="2"/>
  <c r="Q15" i="2"/>
  <c r="B8" i="4" l="1"/>
  <c r="D8" i="4"/>
  <c r="K8" i="4" s="1"/>
  <c r="E8" i="4"/>
  <c r="O37" i="6"/>
  <c r="O36" i="6"/>
  <c r="O35" i="6"/>
  <c r="Q23" i="6"/>
  <c r="O23" i="6"/>
  <c r="Q14" i="6"/>
  <c r="Q13" i="6"/>
  <c r="Q8" i="6"/>
  <c r="Q7" i="6"/>
  <c r="Q12" i="6"/>
  <c r="Q11" i="6"/>
  <c r="Q10" i="6"/>
  <c r="Q72" i="2"/>
  <c r="O72" i="2"/>
  <c r="Q51" i="2"/>
  <c r="O51" i="2"/>
  <c r="Q49" i="2"/>
  <c r="O49" i="2"/>
  <c r="Q26" i="2"/>
  <c r="O26" i="2"/>
  <c r="B4" i="5" l="1"/>
  <c r="D4" i="5"/>
  <c r="D2" i="5"/>
  <c r="B2" i="5"/>
  <c r="B5" i="5"/>
  <c r="D5" i="5"/>
  <c r="D7" i="5"/>
  <c r="B7" i="5"/>
  <c r="D29" i="5"/>
  <c r="K29" i="5" s="1"/>
  <c r="E29" i="5"/>
  <c r="B29" i="5"/>
  <c r="B6" i="5"/>
  <c r="D6" i="5"/>
  <c r="B8" i="5"/>
  <c r="D8" i="5"/>
  <c r="B30" i="5"/>
  <c r="D30" i="5"/>
  <c r="E30" i="5"/>
  <c r="D17" i="5"/>
  <c r="E17" i="5"/>
  <c r="B17" i="5"/>
  <c r="B31" i="5"/>
  <c r="E31" i="5"/>
  <c r="D31" i="5"/>
  <c r="K31" i="5" s="1"/>
  <c r="B65" i="4"/>
  <c r="D65" i="4"/>
  <c r="E65" i="4"/>
  <c r="B44" i="4"/>
  <c r="D44" i="4"/>
  <c r="K44" i="4" s="1"/>
  <c r="E44" i="4"/>
  <c r="B42" i="4"/>
  <c r="D42" i="4"/>
  <c r="E42" i="4"/>
  <c r="B19" i="4"/>
  <c r="D19" i="4"/>
  <c r="K19" i="4" s="1"/>
  <c r="E19" i="4"/>
  <c r="I8" i="4"/>
  <c r="J8" i="4"/>
  <c r="F8" i="4"/>
  <c r="G8" i="4"/>
  <c r="H8" i="4"/>
  <c r="Q12" i="2"/>
  <c r="O12" i="2"/>
  <c r="Q41" i="6"/>
  <c r="O41" i="6"/>
  <c r="A1" i="4"/>
  <c r="C1" i="4"/>
  <c r="O33" i="2"/>
  <c r="Q33" i="2"/>
  <c r="O34" i="2"/>
  <c r="E27" i="4" s="1"/>
  <c r="Q34" i="2"/>
  <c r="O24" i="2"/>
  <c r="Q24" i="2"/>
  <c r="O71" i="2"/>
  <c r="Q71" i="2"/>
  <c r="O64" i="2"/>
  <c r="Q64" i="2"/>
  <c r="Q56" i="2"/>
  <c r="O56" i="2"/>
  <c r="A2" i="3"/>
  <c r="Q52" i="2"/>
  <c r="Q30" i="2"/>
  <c r="O30" i="2"/>
  <c r="E23" i="4" s="1"/>
  <c r="Q29" i="2"/>
  <c r="O29" i="2"/>
  <c r="Q28" i="2"/>
  <c r="O28" i="2"/>
  <c r="Q27" i="2"/>
  <c r="O27" i="2"/>
  <c r="O19" i="2"/>
  <c r="Q19" i="2"/>
  <c r="O20" i="2"/>
  <c r="Q20" i="2"/>
  <c r="Q16" i="2"/>
  <c r="O16" i="2"/>
  <c r="O10" i="2"/>
  <c r="Q10" i="2"/>
  <c r="O11" i="2"/>
  <c r="Q11" i="2"/>
  <c r="O13" i="2"/>
  <c r="Q13" i="2"/>
  <c r="O14" i="2"/>
  <c r="Q14" i="2"/>
  <c r="Q8" i="2"/>
  <c r="O8" i="2"/>
  <c r="E1" i="4" s="1"/>
  <c r="O66" i="2"/>
  <c r="Q66" i="2"/>
  <c r="O67" i="2"/>
  <c r="Q67" i="2"/>
  <c r="O59" i="2"/>
  <c r="Q59" i="2"/>
  <c r="O60" i="2"/>
  <c r="Q60" i="2"/>
  <c r="O52" i="2"/>
  <c r="O53" i="2"/>
  <c r="Q53" i="2"/>
  <c r="O43" i="2"/>
  <c r="Q43" i="2"/>
  <c r="O44" i="2"/>
  <c r="Q44" i="2"/>
  <c r="O45" i="2"/>
  <c r="Q45" i="2"/>
  <c r="O42" i="2"/>
  <c r="Q42" i="2"/>
  <c r="A1" i="7"/>
  <c r="O34" i="6"/>
  <c r="A1" i="6"/>
  <c r="Q32" i="2"/>
  <c r="O32" i="2"/>
  <c r="Q31" i="2"/>
  <c r="O31" i="2"/>
  <c r="Q25" i="2"/>
  <c r="O25" i="2"/>
  <c r="Q23" i="2"/>
  <c r="O23" i="2"/>
  <c r="Q22" i="2"/>
  <c r="O22" i="2"/>
  <c r="Q21" i="2"/>
  <c r="O21" i="2"/>
  <c r="Q18" i="2"/>
  <c r="O18" i="2"/>
  <c r="Q17" i="2"/>
  <c r="O17" i="2"/>
  <c r="Q9" i="2"/>
  <c r="O9" i="2"/>
  <c r="Q70" i="2"/>
  <c r="O70" i="2"/>
  <c r="Q69" i="2"/>
  <c r="O69" i="2"/>
  <c r="Q68" i="2"/>
  <c r="O68" i="2"/>
  <c r="Q73" i="2"/>
  <c r="O73" i="2"/>
  <c r="A2" i="7"/>
  <c r="A2" i="6"/>
  <c r="Q9" i="6"/>
  <c r="Q63" i="2"/>
  <c r="Q62" i="2"/>
  <c r="Q61" i="2"/>
  <c r="Q58" i="2"/>
  <c r="Q65" i="2"/>
  <c r="Q55" i="2"/>
  <c r="Q54" i="2"/>
  <c r="Q50" i="2"/>
  <c r="Q57" i="2"/>
  <c r="Q48" i="2"/>
  <c r="Q47" i="2"/>
  <c r="Q46" i="2"/>
  <c r="O63" i="2"/>
  <c r="O62" i="2"/>
  <c r="O61" i="2"/>
  <c r="O58" i="2"/>
  <c r="O65" i="2"/>
  <c r="O55" i="2"/>
  <c r="O54" i="2"/>
  <c r="O50" i="2"/>
  <c r="O57" i="2"/>
  <c r="O41" i="2"/>
  <c r="Q41" i="2"/>
  <c r="O48" i="2"/>
  <c r="O47" i="2"/>
  <c r="O46" i="2"/>
  <c r="E28" i="5" l="1"/>
  <c r="B28" i="5"/>
  <c r="D28" i="5"/>
  <c r="K28" i="5" s="1"/>
  <c r="H31" i="5"/>
  <c r="F31" i="5"/>
  <c r="G31" i="5"/>
  <c r="J30" i="5"/>
  <c r="I30" i="5"/>
  <c r="H8" i="5"/>
  <c r="F8" i="5"/>
  <c r="G8" i="5"/>
  <c r="J29" i="5"/>
  <c r="I29" i="5"/>
  <c r="K5" i="5"/>
  <c r="I5" i="5"/>
  <c r="J5" i="5"/>
  <c r="K4" i="5"/>
  <c r="I4" i="5"/>
  <c r="J4" i="5"/>
  <c r="H17" i="5"/>
  <c r="F17" i="5"/>
  <c r="G17" i="5"/>
  <c r="K30" i="5"/>
  <c r="K6" i="5"/>
  <c r="J6" i="5"/>
  <c r="I6" i="5"/>
  <c r="H5" i="5"/>
  <c r="F5" i="5"/>
  <c r="G5" i="5"/>
  <c r="H4" i="5"/>
  <c r="F4" i="5"/>
  <c r="G4" i="5"/>
  <c r="B3" i="5"/>
  <c r="D3" i="5"/>
  <c r="J17" i="5"/>
  <c r="I17" i="5"/>
  <c r="H30" i="5"/>
  <c r="G30" i="5"/>
  <c r="F30" i="5"/>
  <c r="H6" i="5"/>
  <c r="G6" i="5"/>
  <c r="F6" i="5"/>
  <c r="H7" i="5"/>
  <c r="F7" i="5"/>
  <c r="G7" i="5"/>
  <c r="H2" i="5"/>
  <c r="G2" i="5"/>
  <c r="F2" i="5"/>
  <c r="J31" i="5"/>
  <c r="I31" i="5"/>
  <c r="K17" i="5"/>
  <c r="K8" i="5"/>
  <c r="J8" i="5"/>
  <c r="I8" i="5"/>
  <c r="H29" i="5"/>
  <c r="F29" i="5"/>
  <c r="G29" i="5"/>
  <c r="K7" i="5"/>
  <c r="I7" i="5"/>
  <c r="J7" i="5"/>
  <c r="K2" i="5"/>
  <c r="J2" i="5"/>
  <c r="I2" i="5"/>
  <c r="E35" i="5"/>
  <c r="D35" i="5"/>
  <c r="K35" i="5" s="1"/>
  <c r="B35" i="5"/>
  <c r="K65" i="4"/>
  <c r="B66" i="4"/>
  <c r="D66" i="4"/>
  <c r="K66" i="4" s="1"/>
  <c r="E66" i="4"/>
  <c r="I65" i="4"/>
  <c r="J65" i="4"/>
  <c r="F65" i="4"/>
  <c r="G65" i="4"/>
  <c r="H65" i="4"/>
  <c r="B64" i="4"/>
  <c r="D64" i="4"/>
  <c r="E64" i="4"/>
  <c r="B63" i="4"/>
  <c r="D63" i="4"/>
  <c r="E63" i="4"/>
  <c r="B62" i="4"/>
  <c r="D62" i="4"/>
  <c r="K62" i="4" s="1"/>
  <c r="E62" i="4"/>
  <c r="B61" i="4"/>
  <c r="D61" i="4"/>
  <c r="K61" i="4" s="1"/>
  <c r="E61" i="4"/>
  <c r="B60" i="4"/>
  <c r="D60" i="4"/>
  <c r="E60" i="4"/>
  <c r="B59" i="4"/>
  <c r="D59" i="4"/>
  <c r="E59" i="4"/>
  <c r="B57" i="4"/>
  <c r="D57" i="4"/>
  <c r="K57" i="4" s="1"/>
  <c r="E57" i="4"/>
  <c r="B55" i="4"/>
  <c r="D55" i="4"/>
  <c r="K55" i="4" s="1"/>
  <c r="E55" i="4"/>
  <c r="B52" i="4"/>
  <c r="D52" i="4"/>
  <c r="K52" i="4" s="1"/>
  <c r="E52" i="4"/>
  <c r="B53" i="4"/>
  <c r="D53" i="4"/>
  <c r="K53" i="4" s="1"/>
  <c r="E53" i="4"/>
  <c r="B56" i="4"/>
  <c r="D56" i="4"/>
  <c r="K56" i="4" s="1"/>
  <c r="E56" i="4"/>
  <c r="B58" i="4"/>
  <c r="D58" i="4"/>
  <c r="K58" i="4" s="1"/>
  <c r="E58" i="4"/>
  <c r="B51" i="4"/>
  <c r="D51" i="4"/>
  <c r="K51" i="4" s="1"/>
  <c r="E51" i="4"/>
  <c r="B54" i="4"/>
  <c r="D54" i="4"/>
  <c r="K54" i="4" s="1"/>
  <c r="E54" i="4"/>
  <c r="B50" i="4"/>
  <c r="D50" i="4"/>
  <c r="E50" i="4"/>
  <c r="B49" i="4"/>
  <c r="D49" i="4"/>
  <c r="K49" i="4" s="1"/>
  <c r="E49" i="4"/>
  <c r="B48" i="4"/>
  <c r="D48" i="4"/>
  <c r="E48" i="4"/>
  <c r="B47" i="4"/>
  <c r="D47" i="4"/>
  <c r="K47" i="4" s="1"/>
  <c r="E47" i="4"/>
  <c r="B46" i="4"/>
  <c r="D46" i="4"/>
  <c r="E46" i="4"/>
  <c r="B45" i="4"/>
  <c r="D45" i="4"/>
  <c r="K45" i="4" s="1"/>
  <c r="E45" i="4"/>
  <c r="I44" i="4"/>
  <c r="J44" i="4"/>
  <c r="F44" i="4"/>
  <c r="G44" i="4"/>
  <c r="H44" i="4"/>
  <c r="B43" i="4"/>
  <c r="D43" i="4"/>
  <c r="E43" i="4"/>
  <c r="K42" i="4"/>
  <c r="I42" i="4"/>
  <c r="J42" i="4"/>
  <c r="F42" i="4"/>
  <c r="G42" i="4"/>
  <c r="H42" i="4"/>
  <c r="B41" i="4"/>
  <c r="D41" i="4"/>
  <c r="K41" i="4" s="1"/>
  <c r="E41" i="4"/>
  <c r="B40" i="4"/>
  <c r="D40" i="4"/>
  <c r="E40" i="4"/>
  <c r="B39" i="4"/>
  <c r="D39" i="4"/>
  <c r="E39" i="4"/>
  <c r="B38" i="4"/>
  <c r="D38" i="4"/>
  <c r="E38" i="4"/>
  <c r="B37" i="4"/>
  <c r="D37" i="4"/>
  <c r="K37" i="4" s="1"/>
  <c r="E37" i="4"/>
  <c r="B36" i="4"/>
  <c r="D36" i="4"/>
  <c r="K36" i="4" s="1"/>
  <c r="E36" i="4"/>
  <c r="B35" i="4"/>
  <c r="D35" i="4"/>
  <c r="E35" i="4"/>
  <c r="B34" i="4"/>
  <c r="D34" i="4"/>
  <c r="E34" i="4"/>
  <c r="B20" i="4"/>
  <c r="D20" i="4"/>
  <c r="E20" i="4"/>
  <c r="B22" i="4"/>
  <c r="D22" i="4"/>
  <c r="E22" i="4"/>
  <c r="B24" i="4"/>
  <c r="D24" i="4"/>
  <c r="K24" i="4" s="1"/>
  <c r="E24" i="4"/>
  <c r="B23" i="4"/>
  <c r="D23" i="4"/>
  <c r="B27" i="4"/>
  <c r="D27" i="4"/>
  <c r="B26" i="4"/>
  <c r="D26" i="4"/>
  <c r="K26" i="4" s="1"/>
  <c r="E26" i="4"/>
  <c r="B21" i="4"/>
  <c r="D21" i="4"/>
  <c r="K21" i="4" s="1"/>
  <c r="E21" i="4"/>
  <c r="B25" i="4"/>
  <c r="D25" i="4"/>
  <c r="K25" i="4" s="1"/>
  <c r="E25" i="4"/>
  <c r="I19" i="4"/>
  <c r="J19" i="4"/>
  <c r="F19" i="4"/>
  <c r="G19" i="4"/>
  <c r="H19" i="4"/>
  <c r="B18" i="4"/>
  <c r="D18" i="4"/>
  <c r="E18" i="4"/>
  <c r="B17" i="4"/>
  <c r="D17" i="4"/>
  <c r="K17" i="4" s="1"/>
  <c r="E17" i="4"/>
  <c r="B16" i="4"/>
  <c r="D16" i="4"/>
  <c r="E16" i="4"/>
  <c r="B15" i="4"/>
  <c r="D15" i="4"/>
  <c r="K15" i="4" s="1"/>
  <c r="E15" i="4"/>
  <c r="B14" i="4"/>
  <c r="D14" i="4"/>
  <c r="E14" i="4"/>
  <c r="B13" i="4"/>
  <c r="D13" i="4"/>
  <c r="E13" i="4"/>
  <c r="B12" i="4"/>
  <c r="D12" i="4"/>
  <c r="K12" i="4" s="1"/>
  <c r="E12" i="4"/>
  <c r="B11" i="4"/>
  <c r="D11" i="4"/>
  <c r="K11" i="4" s="1"/>
  <c r="E11" i="4"/>
  <c r="B10" i="4"/>
  <c r="D10" i="4"/>
  <c r="K10" i="4" s="1"/>
  <c r="E10" i="4"/>
  <c r="B9" i="4"/>
  <c r="D9" i="4"/>
  <c r="K9" i="4" s="1"/>
  <c r="E9" i="4"/>
  <c r="B7" i="4"/>
  <c r="D7" i="4"/>
  <c r="E7" i="4"/>
  <c r="B6" i="4"/>
  <c r="D6" i="4"/>
  <c r="K6" i="4" s="1"/>
  <c r="E6" i="4"/>
  <c r="B5" i="4"/>
  <c r="D5" i="4"/>
  <c r="K5" i="4" s="1"/>
  <c r="E5" i="4"/>
  <c r="B4" i="4"/>
  <c r="D4" i="4"/>
  <c r="K4" i="4" s="1"/>
  <c r="E4" i="4"/>
  <c r="B3" i="4"/>
  <c r="D3" i="4"/>
  <c r="E3" i="4"/>
  <c r="B2" i="4"/>
  <c r="D2" i="4"/>
  <c r="E2" i="4"/>
  <c r="P32" i="4"/>
  <c r="P24" i="4"/>
  <c r="P16" i="4"/>
  <c r="Q32" i="4"/>
  <c r="Q24" i="4"/>
  <c r="Q16" i="4"/>
  <c r="Q8" i="4"/>
  <c r="P8" i="4"/>
  <c r="D1" i="4"/>
  <c r="K1" i="4" s="1"/>
  <c r="B1" i="4"/>
  <c r="G1" i="4" s="1"/>
  <c r="D1" i="5"/>
  <c r="B1" i="5"/>
  <c r="E1" i="5"/>
  <c r="Q19" i="4"/>
  <c r="Q20" i="4"/>
  <c r="Q28" i="4"/>
  <c r="P11" i="4"/>
  <c r="Q23" i="4"/>
  <c r="Q4" i="4"/>
  <c r="P2" i="4"/>
  <c r="Q27" i="4"/>
  <c r="P4" i="4"/>
  <c r="Q21" i="4"/>
  <c r="Q12" i="4"/>
  <c r="P12" i="4"/>
  <c r="P13" i="4"/>
  <c r="Q5" i="4"/>
  <c r="Q26" i="4"/>
  <c r="P26" i="4"/>
  <c r="Q7" i="4"/>
  <c r="Q15" i="4"/>
  <c r="Q30" i="4"/>
  <c r="P7" i="4"/>
  <c r="Q10" i="4"/>
  <c r="P20" i="4"/>
  <c r="P14" i="4"/>
  <c r="P18" i="4"/>
  <c r="P30" i="4"/>
  <c r="Q6" i="4"/>
  <c r="Q2" i="4"/>
  <c r="P23" i="4"/>
  <c r="P22" i="4"/>
  <c r="Q13" i="4"/>
  <c r="P29" i="4"/>
  <c r="P5" i="4"/>
  <c r="P6" i="4"/>
  <c r="Q11" i="4"/>
  <c r="Q3" i="4"/>
  <c r="P31" i="4"/>
  <c r="P10" i="4"/>
  <c r="Q18" i="4"/>
  <c r="P3" i="4"/>
  <c r="P15" i="4"/>
  <c r="Q14" i="4"/>
  <c r="P19" i="4"/>
  <c r="P28" i="4"/>
  <c r="Q29" i="4"/>
  <c r="P21" i="4"/>
  <c r="P27" i="4"/>
  <c r="Q31" i="4"/>
  <c r="Q22" i="4"/>
  <c r="K20" i="4" l="1"/>
  <c r="K22" i="4"/>
  <c r="K3" i="5"/>
  <c r="J3" i="5"/>
  <c r="I3" i="5"/>
  <c r="H28" i="5"/>
  <c r="F28" i="5"/>
  <c r="G28" i="5"/>
  <c r="H3" i="5"/>
  <c r="G3" i="5"/>
  <c r="F3" i="5"/>
  <c r="J28" i="5"/>
  <c r="I28" i="5"/>
  <c r="H35" i="5"/>
  <c r="F35" i="5"/>
  <c r="G35" i="5"/>
  <c r="J35" i="5"/>
  <c r="I35" i="5"/>
  <c r="K64" i="4"/>
  <c r="K63" i="4"/>
  <c r="K60" i="4"/>
  <c r="K59" i="4"/>
  <c r="I66" i="4"/>
  <c r="J66" i="4"/>
  <c r="F66" i="4"/>
  <c r="G66" i="4"/>
  <c r="H66" i="4"/>
  <c r="I64" i="4"/>
  <c r="J64" i="4"/>
  <c r="F64" i="4"/>
  <c r="G64" i="4"/>
  <c r="H64" i="4"/>
  <c r="I63" i="4"/>
  <c r="J63" i="4"/>
  <c r="F63" i="4"/>
  <c r="G63" i="4"/>
  <c r="H63" i="4"/>
  <c r="I62" i="4"/>
  <c r="J62" i="4"/>
  <c r="F62" i="4"/>
  <c r="G62" i="4"/>
  <c r="H62" i="4"/>
  <c r="I61" i="4"/>
  <c r="J61" i="4"/>
  <c r="F61" i="4"/>
  <c r="G61" i="4"/>
  <c r="H61" i="4"/>
  <c r="I60" i="4"/>
  <c r="J60" i="4"/>
  <c r="F60" i="4"/>
  <c r="G60" i="4"/>
  <c r="H60" i="4"/>
  <c r="I59" i="4"/>
  <c r="J59" i="4"/>
  <c r="F59" i="4"/>
  <c r="G59" i="4"/>
  <c r="H59" i="4"/>
  <c r="I57" i="4"/>
  <c r="J57" i="4"/>
  <c r="F57" i="4"/>
  <c r="G57" i="4"/>
  <c r="H57" i="4"/>
  <c r="I55" i="4"/>
  <c r="J55" i="4"/>
  <c r="F55" i="4"/>
  <c r="G55" i="4"/>
  <c r="H55" i="4"/>
  <c r="I52" i="4"/>
  <c r="J52" i="4"/>
  <c r="F52" i="4"/>
  <c r="G52" i="4"/>
  <c r="H52" i="4"/>
  <c r="I53" i="4"/>
  <c r="J53" i="4"/>
  <c r="F53" i="4"/>
  <c r="G53" i="4"/>
  <c r="H53" i="4"/>
  <c r="I56" i="4"/>
  <c r="J56" i="4"/>
  <c r="F56" i="4"/>
  <c r="G56" i="4"/>
  <c r="H56" i="4"/>
  <c r="I58" i="4"/>
  <c r="J58" i="4"/>
  <c r="F58" i="4"/>
  <c r="G58" i="4"/>
  <c r="H58" i="4"/>
  <c r="I51" i="4"/>
  <c r="J51" i="4"/>
  <c r="F51" i="4"/>
  <c r="G51" i="4"/>
  <c r="H51" i="4"/>
  <c r="I54" i="4"/>
  <c r="J54" i="4"/>
  <c r="F54" i="4"/>
  <c r="G54" i="4"/>
  <c r="H54" i="4"/>
  <c r="K50" i="4"/>
  <c r="K48" i="4"/>
  <c r="K46" i="4"/>
  <c r="K43" i="4"/>
  <c r="I50" i="4"/>
  <c r="J50" i="4"/>
  <c r="F50" i="4"/>
  <c r="G50" i="4"/>
  <c r="H50" i="4"/>
  <c r="I49" i="4"/>
  <c r="J49" i="4"/>
  <c r="F49" i="4"/>
  <c r="G49" i="4"/>
  <c r="H49" i="4"/>
  <c r="I48" i="4"/>
  <c r="J48" i="4"/>
  <c r="F48" i="4"/>
  <c r="G48" i="4"/>
  <c r="H48" i="4"/>
  <c r="I47" i="4"/>
  <c r="J47" i="4"/>
  <c r="F47" i="4"/>
  <c r="G47" i="4"/>
  <c r="H47" i="4"/>
  <c r="I46" i="4"/>
  <c r="J46" i="4"/>
  <c r="F46" i="4"/>
  <c r="G46" i="4"/>
  <c r="H46" i="4"/>
  <c r="I45" i="4"/>
  <c r="J45" i="4"/>
  <c r="F45" i="4"/>
  <c r="G45" i="4"/>
  <c r="H45" i="4"/>
  <c r="I43" i="4"/>
  <c r="J43" i="4"/>
  <c r="F43" i="4"/>
  <c r="G43" i="4"/>
  <c r="H43" i="4"/>
  <c r="K34" i="4"/>
  <c r="K40" i="4"/>
  <c r="K39" i="4"/>
  <c r="K38" i="4"/>
  <c r="K35" i="4"/>
  <c r="I41" i="4"/>
  <c r="J41" i="4"/>
  <c r="F41" i="4"/>
  <c r="G41" i="4"/>
  <c r="H41" i="4"/>
  <c r="I40" i="4"/>
  <c r="J40" i="4"/>
  <c r="F40" i="4"/>
  <c r="G40" i="4"/>
  <c r="H40" i="4"/>
  <c r="I39" i="4"/>
  <c r="J39" i="4"/>
  <c r="F39" i="4"/>
  <c r="G39" i="4"/>
  <c r="H39" i="4"/>
  <c r="I38" i="4"/>
  <c r="J38" i="4"/>
  <c r="F38" i="4"/>
  <c r="G38" i="4"/>
  <c r="H38" i="4"/>
  <c r="I37" i="4"/>
  <c r="J37" i="4"/>
  <c r="F37" i="4"/>
  <c r="G37" i="4"/>
  <c r="H37" i="4"/>
  <c r="I36" i="4"/>
  <c r="J36" i="4"/>
  <c r="F36" i="4"/>
  <c r="G36" i="4"/>
  <c r="H36" i="4"/>
  <c r="I35" i="4"/>
  <c r="J35" i="4"/>
  <c r="F35" i="4"/>
  <c r="G35" i="4"/>
  <c r="H35" i="4"/>
  <c r="I34" i="4"/>
  <c r="J34" i="4"/>
  <c r="F34" i="4"/>
  <c r="G34" i="4"/>
  <c r="H34" i="4"/>
  <c r="I20" i="4"/>
  <c r="J20" i="4"/>
  <c r="F20" i="4"/>
  <c r="G20" i="4"/>
  <c r="H20" i="4"/>
  <c r="I22" i="4"/>
  <c r="J22" i="4"/>
  <c r="F22" i="4"/>
  <c r="G22" i="4"/>
  <c r="H22" i="4"/>
  <c r="I24" i="4"/>
  <c r="J24" i="4"/>
  <c r="F24" i="4"/>
  <c r="G24" i="4"/>
  <c r="H24" i="4"/>
  <c r="I23" i="4"/>
  <c r="J23" i="4"/>
  <c r="K23" i="4"/>
  <c r="F23" i="4"/>
  <c r="G23" i="4"/>
  <c r="H23" i="4"/>
  <c r="I27" i="4"/>
  <c r="J27" i="4"/>
  <c r="K27" i="4"/>
  <c r="F27" i="4"/>
  <c r="G27" i="4"/>
  <c r="H27" i="4"/>
  <c r="I26" i="4"/>
  <c r="J26" i="4"/>
  <c r="F26" i="4"/>
  <c r="G26" i="4"/>
  <c r="H26" i="4"/>
  <c r="I21" i="4"/>
  <c r="J21" i="4"/>
  <c r="F21" i="4"/>
  <c r="G21" i="4"/>
  <c r="H21" i="4"/>
  <c r="I25" i="4"/>
  <c r="J25" i="4"/>
  <c r="F25" i="4"/>
  <c r="G25" i="4"/>
  <c r="H25" i="4"/>
  <c r="K16" i="4"/>
  <c r="K18" i="4"/>
  <c r="K13" i="4"/>
  <c r="K14" i="4"/>
  <c r="I18" i="4"/>
  <c r="J18" i="4"/>
  <c r="F18" i="4"/>
  <c r="G18" i="4"/>
  <c r="H18" i="4"/>
  <c r="I17" i="4"/>
  <c r="J17" i="4"/>
  <c r="F17" i="4"/>
  <c r="G17" i="4"/>
  <c r="H17" i="4"/>
  <c r="I16" i="4"/>
  <c r="J16" i="4"/>
  <c r="F16" i="4"/>
  <c r="G16" i="4"/>
  <c r="H16" i="4"/>
  <c r="I15" i="4"/>
  <c r="J15" i="4"/>
  <c r="F15" i="4"/>
  <c r="G15" i="4"/>
  <c r="H15" i="4"/>
  <c r="I14" i="4"/>
  <c r="J14" i="4"/>
  <c r="F14" i="4"/>
  <c r="G14" i="4"/>
  <c r="H14" i="4"/>
  <c r="I13" i="4"/>
  <c r="J13" i="4"/>
  <c r="F13" i="4"/>
  <c r="G13" i="4"/>
  <c r="H13" i="4"/>
  <c r="I12" i="4"/>
  <c r="J12" i="4"/>
  <c r="F12" i="4"/>
  <c r="G12" i="4"/>
  <c r="H12" i="4"/>
  <c r="I11" i="4"/>
  <c r="J11" i="4"/>
  <c r="F11" i="4"/>
  <c r="G11" i="4"/>
  <c r="H11" i="4"/>
  <c r="I10" i="4"/>
  <c r="J10" i="4"/>
  <c r="F10" i="4"/>
  <c r="G10" i="4"/>
  <c r="H10" i="4"/>
  <c r="K7" i="4"/>
  <c r="K3" i="4"/>
  <c r="K2" i="4"/>
  <c r="I9" i="4"/>
  <c r="J9" i="4"/>
  <c r="F9" i="4"/>
  <c r="G9" i="4"/>
  <c r="H9" i="4"/>
  <c r="I7" i="4"/>
  <c r="J7" i="4"/>
  <c r="F7" i="4"/>
  <c r="G7" i="4"/>
  <c r="H7" i="4"/>
  <c r="I6" i="4"/>
  <c r="J6" i="4"/>
  <c r="F6" i="4"/>
  <c r="G6" i="4"/>
  <c r="H6" i="4"/>
  <c r="I5" i="4"/>
  <c r="J5" i="4"/>
  <c r="F5" i="4"/>
  <c r="G5" i="4"/>
  <c r="H5" i="4"/>
  <c r="I4" i="4"/>
  <c r="J4" i="4"/>
  <c r="F4" i="4"/>
  <c r="G4" i="4"/>
  <c r="H4" i="4"/>
  <c r="I3" i="4"/>
  <c r="J3" i="4"/>
  <c r="F3" i="4"/>
  <c r="G3" i="4"/>
  <c r="H3" i="4"/>
  <c r="I2" i="4"/>
  <c r="J2" i="4"/>
  <c r="F2" i="4"/>
  <c r="G2" i="4"/>
  <c r="H2" i="4"/>
  <c r="J1" i="4"/>
  <c r="I1" i="4"/>
  <c r="H1" i="4"/>
  <c r="F1" i="4"/>
  <c r="J1" i="5"/>
  <c r="I1" i="5"/>
  <c r="H1" i="5"/>
  <c r="G1" i="5"/>
  <c r="F1" i="5"/>
  <c r="K1" i="5"/>
  <c r="O13" i="4" l="1"/>
  <c r="O30" i="4"/>
  <c r="O8" i="4"/>
  <c r="O20" i="4"/>
  <c r="M28" i="4"/>
  <c r="N32" i="4"/>
  <c r="O6" i="4"/>
  <c r="O16" i="4"/>
  <c r="N13" i="4"/>
  <c r="M21" i="4"/>
  <c r="N24" i="4"/>
  <c r="O10" i="4"/>
  <c r="M16" i="4"/>
  <c r="N15" i="4"/>
  <c r="M15" i="4"/>
  <c r="M5" i="4"/>
  <c r="O5" i="4"/>
  <c r="N12" i="4"/>
  <c r="M32" i="4"/>
  <c r="O15" i="4"/>
  <c r="M13" i="4"/>
  <c r="N16" i="4"/>
  <c r="O32" i="4"/>
  <c r="O24" i="4"/>
  <c r="O2" i="4"/>
  <c r="O26" i="4"/>
  <c r="M4" i="4"/>
  <c r="M24" i="4"/>
  <c r="N20" i="4"/>
  <c r="M26" i="4"/>
  <c r="N26" i="4"/>
  <c r="O28" i="4"/>
  <c r="M3" i="4"/>
  <c r="M27" i="4"/>
  <c r="O11" i="4"/>
  <c r="O19" i="4"/>
  <c r="O12" i="4"/>
  <c r="N29" i="4"/>
  <c r="M6" i="4"/>
  <c r="O3" i="4"/>
  <c r="O23" i="4"/>
  <c r="M29" i="4"/>
  <c r="M8" i="4"/>
  <c r="N21" i="4"/>
  <c r="M20" i="4"/>
  <c r="N10" i="4"/>
  <c r="O4" i="4"/>
  <c r="M31" i="4"/>
  <c r="N14" i="4"/>
  <c r="M30" i="4"/>
  <c r="N11" i="4"/>
  <c r="O21" i="4"/>
  <c r="N28" i="4"/>
  <c r="R28" i="4" s="1"/>
  <c r="O7" i="4"/>
  <c r="M23" i="4"/>
  <c r="N2" i="4"/>
  <c r="O22" i="4"/>
  <c r="N4" i="4"/>
  <c r="O18" i="4"/>
  <c r="M14" i="4"/>
  <c r="N23" i="4"/>
  <c r="N27" i="4"/>
  <c r="M2" i="4"/>
  <c r="O27" i="4"/>
  <c r="M22" i="4"/>
  <c r="N5" i="4"/>
  <c r="N18" i="4"/>
  <c r="N31" i="4"/>
  <c r="N8" i="4"/>
  <c r="M18" i="4"/>
  <c r="O14" i="4"/>
  <c r="O29" i="4"/>
  <c r="N7" i="4"/>
  <c r="N6" i="4"/>
  <c r="N22" i="4"/>
  <c r="M12" i="4"/>
  <c r="N3" i="4"/>
  <c r="M10" i="4"/>
  <c r="O31" i="4"/>
  <c r="M7" i="4"/>
  <c r="N19" i="4"/>
  <c r="N30" i="4"/>
  <c r="M19" i="4"/>
  <c r="M11" i="4"/>
  <c r="R10" i="4" l="1"/>
  <c r="R20" i="4"/>
  <c r="R5" i="4"/>
  <c r="R32" i="4"/>
  <c r="R13" i="4"/>
  <c r="R21" i="4"/>
  <c r="R24" i="4"/>
  <c r="R15" i="4"/>
  <c r="R12" i="4"/>
  <c r="R16" i="4"/>
  <c r="R4" i="4"/>
  <c r="R3" i="4"/>
  <c r="R6" i="4"/>
  <c r="R26" i="4"/>
  <c r="R29" i="4"/>
  <c r="R30" i="4"/>
  <c r="R27" i="4"/>
  <c r="R11" i="4"/>
  <c r="R2" i="4"/>
  <c r="R8" i="4"/>
  <c r="R22" i="4"/>
  <c r="R14" i="4"/>
  <c r="R18" i="4"/>
  <c r="R23" i="4"/>
  <c r="R31" i="4"/>
  <c r="R7" i="4"/>
  <c r="R19" i="4"/>
  <c r="S28" i="4" l="1"/>
  <c r="S29" i="4"/>
  <c r="S22" i="4"/>
  <c r="S27" i="4"/>
  <c r="S26" i="4"/>
  <c r="S32" i="4"/>
  <c r="S31" i="4"/>
  <c r="S23" i="4"/>
  <c r="S30" i="4"/>
  <c r="S18" i="4"/>
  <c r="S24" i="4"/>
  <c r="S21" i="4"/>
  <c r="S19" i="4"/>
  <c r="S20" i="4"/>
  <c r="S11" i="4"/>
  <c r="S16" i="4"/>
  <c r="S12" i="4"/>
  <c r="S10" i="4"/>
  <c r="S14" i="4"/>
  <c r="S15" i="4"/>
  <c r="S13" i="4"/>
  <c r="S2" i="4"/>
  <c r="S5" i="4"/>
  <c r="S8" i="4"/>
  <c r="S6" i="4"/>
  <c r="S3" i="4"/>
  <c r="S7" i="4"/>
  <c r="S4" i="4"/>
  <c r="U28" i="4" l="1"/>
  <c r="U29" i="4"/>
  <c r="U30" i="4"/>
  <c r="U31" i="4"/>
  <c r="U26" i="4"/>
  <c r="U32" i="4"/>
  <c r="U27" i="4"/>
  <c r="U22" i="4"/>
  <c r="U21" i="4"/>
  <c r="U20" i="4"/>
  <c r="U19" i="4"/>
  <c r="U18" i="4"/>
  <c r="U23" i="4"/>
  <c r="U24" i="4"/>
  <c r="U16" i="4"/>
  <c r="Z16" i="4" s="1"/>
  <c r="U15" i="4"/>
  <c r="W15" i="4" s="1"/>
  <c r="U14" i="4"/>
  <c r="W14" i="4" s="1"/>
  <c r="U13" i="4"/>
  <c r="W13" i="4" s="1"/>
  <c r="U12" i="4"/>
  <c r="Z12" i="4" s="1"/>
  <c r="U11" i="4"/>
  <c r="Z11" i="4" s="1"/>
  <c r="U10" i="4"/>
  <c r="W10" i="4" s="1"/>
  <c r="U5" i="4"/>
  <c r="W5" i="4" s="1"/>
  <c r="U4" i="4"/>
  <c r="Z4" i="4" s="1"/>
  <c r="U3" i="4"/>
  <c r="Y3" i="4" s="1"/>
  <c r="U7" i="4"/>
  <c r="AB7" i="4" s="1"/>
  <c r="U6" i="4"/>
  <c r="AA6" i="4" s="1"/>
  <c r="U2" i="4"/>
  <c r="Y2" i="4" s="1"/>
  <c r="U8" i="4"/>
  <c r="X8" i="4" s="1"/>
  <c r="C17" i="3"/>
  <c r="C21" i="3"/>
  <c r="C20" i="3"/>
  <c r="E13" i="3"/>
  <c r="G19" i="3"/>
  <c r="H11" i="3"/>
  <c r="G23" i="3"/>
  <c r="C10" i="3"/>
  <c r="F7" i="3"/>
  <c r="C22" i="3"/>
  <c r="I12" i="3"/>
  <c r="G18" i="3"/>
  <c r="G9" i="3"/>
  <c r="F8" i="3"/>
  <c r="R15" i="6" l="1"/>
  <c r="C9" i="5" s="1"/>
  <c r="C16" i="6"/>
  <c r="C15" i="6"/>
  <c r="C11" i="6"/>
  <c r="N14" i="6"/>
  <c r="A8" i="5" s="1"/>
  <c r="N8" i="6"/>
  <c r="A2" i="5" s="1"/>
  <c r="N7" i="6"/>
  <c r="L6" i="5"/>
  <c r="Z18" i="4"/>
  <c r="X18" i="4"/>
  <c r="AA18" i="4"/>
  <c r="AB18" i="4"/>
  <c r="Y18" i="4"/>
  <c r="W18" i="4"/>
  <c r="AB27" i="4"/>
  <c r="Z27" i="4"/>
  <c r="W27" i="4"/>
  <c r="Y27" i="4"/>
  <c r="X27" i="4"/>
  <c r="AA27" i="4"/>
  <c r="X20" i="4"/>
  <c r="AB20" i="4"/>
  <c r="W20" i="4"/>
  <c r="AA20" i="4"/>
  <c r="Y20" i="4"/>
  <c r="Z20" i="4"/>
  <c r="Y26" i="4"/>
  <c r="W26" i="4"/>
  <c r="AB26" i="4"/>
  <c r="Z26" i="4"/>
  <c r="AA26" i="4"/>
  <c r="X26" i="4"/>
  <c r="AA21" i="4"/>
  <c r="Y21" i="4"/>
  <c r="X21" i="4"/>
  <c r="W21" i="4"/>
  <c r="AB21" i="4"/>
  <c r="Z21" i="4"/>
  <c r="X31" i="4"/>
  <c r="AB31" i="4"/>
  <c r="AA31" i="4"/>
  <c r="Y31" i="4"/>
  <c r="Z31" i="4"/>
  <c r="W31" i="4"/>
  <c r="AB22" i="4"/>
  <c r="AA22" i="4"/>
  <c r="Z22" i="4"/>
  <c r="Y22" i="4"/>
  <c r="X22" i="4"/>
  <c r="W22" i="4"/>
  <c r="AA30" i="4"/>
  <c r="Z30" i="4"/>
  <c r="Y30" i="4"/>
  <c r="X30" i="4"/>
  <c r="W30" i="4"/>
  <c r="AB30" i="4"/>
  <c r="AA19" i="4"/>
  <c r="Z19" i="4"/>
  <c r="W19" i="4"/>
  <c r="Y19" i="4"/>
  <c r="X19" i="4"/>
  <c r="AB19" i="4"/>
  <c r="Z29" i="4"/>
  <c r="X29" i="4"/>
  <c r="W29" i="4"/>
  <c r="AA29" i="4"/>
  <c r="AB29" i="4"/>
  <c r="Y29" i="4"/>
  <c r="Y23" i="4"/>
  <c r="AB23" i="4"/>
  <c r="Z23" i="4"/>
  <c r="W23" i="4"/>
  <c r="AA23" i="4"/>
  <c r="X23" i="4"/>
  <c r="AA32" i="4"/>
  <c r="Y32" i="4"/>
  <c r="X32" i="4"/>
  <c r="AB32" i="4"/>
  <c r="W32" i="4"/>
  <c r="Z32" i="4"/>
  <c r="AB24" i="4"/>
  <c r="W24" i="4"/>
  <c r="Z24" i="4"/>
  <c r="Y24" i="4"/>
  <c r="X24" i="4"/>
  <c r="AA24" i="4"/>
  <c r="AB28" i="4"/>
  <c r="W28" i="4"/>
  <c r="AA28" i="4"/>
  <c r="Z28" i="4"/>
  <c r="X28" i="4"/>
  <c r="Y28" i="4"/>
  <c r="AA11" i="4"/>
  <c r="W11" i="4"/>
  <c r="AB5" i="4"/>
  <c r="Y12" i="4"/>
  <c r="X11" i="4"/>
  <c r="AB11" i="4"/>
  <c r="Y11" i="4"/>
  <c r="Z14" i="4"/>
  <c r="Y14" i="4"/>
  <c r="AB14" i="4"/>
  <c r="AA14" i="4"/>
  <c r="AB10" i="4"/>
  <c r="X15" i="4"/>
  <c r="AB15" i="4"/>
  <c r="Y10" i="4"/>
  <c r="X10" i="4"/>
  <c r="AA15" i="4"/>
  <c r="Z10" i="4"/>
  <c r="Y15" i="4"/>
  <c r="Z15" i="4"/>
  <c r="Z13" i="4"/>
  <c r="X13" i="4"/>
  <c r="W12" i="4"/>
  <c r="Y13" i="4"/>
  <c r="AA13" i="4"/>
  <c r="AB12" i="4"/>
  <c r="X14" i="4"/>
  <c r="AB13" i="4"/>
  <c r="AA16" i="4"/>
  <c r="AB16" i="4"/>
  <c r="X12" i="4"/>
  <c r="AA10" i="4"/>
  <c r="X16" i="4"/>
  <c r="Y16" i="4"/>
  <c r="W16" i="4"/>
  <c r="AA12" i="4"/>
  <c r="AA5" i="4"/>
  <c r="Y8" i="4"/>
  <c r="Z7" i="4"/>
  <c r="AB6" i="4"/>
  <c r="X2" i="4"/>
  <c r="AB2" i="4"/>
  <c r="W4" i="4"/>
  <c r="AB4" i="4"/>
  <c r="Y7" i="4"/>
  <c r="Y4" i="4"/>
  <c r="W7" i="4"/>
  <c r="AA4" i="4"/>
  <c r="Z2" i="4"/>
  <c r="W2" i="4"/>
  <c r="X6" i="4"/>
  <c r="W6" i="4"/>
  <c r="AA2" i="4"/>
  <c r="X4" i="4"/>
  <c r="Y6" i="4"/>
  <c r="X7" i="4"/>
  <c r="AB8" i="4"/>
  <c r="Z6" i="4"/>
  <c r="Z5" i="4"/>
  <c r="AA7" i="4"/>
  <c r="AB3" i="4"/>
  <c r="AA3" i="4"/>
  <c r="X3" i="4"/>
  <c r="W3" i="4"/>
  <c r="Z3" i="4"/>
  <c r="Y5" i="4"/>
  <c r="X5" i="4"/>
  <c r="W8" i="4"/>
  <c r="Z8" i="4"/>
  <c r="AA8" i="4"/>
  <c r="C33" i="3"/>
  <c r="H27" i="3"/>
  <c r="C40" i="3"/>
  <c r="E28" i="3"/>
  <c r="F22" i="3"/>
  <c r="H30" i="3"/>
  <c r="C28" i="3"/>
  <c r="E10" i="3"/>
  <c r="E41" i="3"/>
  <c r="E17" i="3"/>
  <c r="E33" i="3"/>
  <c r="I37" i="3"/>
  <c r="G37" i="3"/>
  <c r="I21" i="3"/>
  <c r="H42" i="3"/>
  <c r="C41" i="3"/>
  <c r="E19" i="3"/>
  <c r="C12" i="3"/>
  <c r="H8" i="3"/>
  <c r="H39" i="3"/>
  <c r="F30" i="3"/>
  <c r="F28" i="3"/>
  <c r="G8" i="3"/>
  <c r="I39" i="3"/>
  <c r="F12" i="3"/>
  <c r="G10" i="3"/>
  <c r="H20" i="3"/>
  <c r="F37" i="3"/>
  <c r="F33" i="3"/>
  <c r="F38" i="3"/>
  <c r="F17" i="3"/>
  <c r="F40" i="3"/>
  <c r="I11" i="3"/>
  <c r="C30" i="3"/>
  <c r="F39" i="3"/>
  <c r="H12" i="3"/>
  <c r="F31" i="3"/>
  <c r="G21" i="3"/>
  <c r="F20" i="3"/>
  <c r="I7" i="3"/>
  <c r="G39" i="3"/>
  <c r="I30" i="3"/>
  <c r="I28" i="3"/>
  <c r="G28" i="3"/>
  <c r="G32" i="3"/>
  <c r="E21" i="3"/>
  <c r="I18" i="3"/>
  <c r="G31" i="3"/>
  <c r="I8" i="3"/>
  <c r="E39" i="3"/>
  <c r="C43" i="3"/>
  <c r="C38" i="3"/>
  <c r="E42" i="3"/>
  <c r="E23" i="3"/>
  <c r="I17" i="3"/>
  <c r="G38" i="3"/>
  <c r="I27" i="3"/>
  <c r="H17" i="3"/>
  <c r="F43" i="3"/>
  <c r="I31" i="3"/>
  <c r="C27" i="3"/>
  <c r="I38" i="3"/>
  <c r="G11" i="3"/>
  <c r="E38" i="3"/>
  <c r="E29" i="3"/>
  <c r="H18" i="3"/>
  <c r="F10" i="3"/>
  <c r="I13" i="3"/>
  <c r="C31" i="3"/>
  <c r="E7" i="3"/>
  <c r="I22" i="3"/>
  <c r="H28" i="3"/>
  <c r="F21" i="3"/>
  <c r="F23" i="3"/>
  <c r="G41" i="3"/>
  <c r="H29" i="3"/>
  <c r="I9" i="3"/>
  <c r="C39" i="3"/>
  <c r="G7" i="3"/>
  <c r="H10" i="3"/>
  <c r="E32" i="3"/>
  <c r="G13" i="3"/>
  <c r="I19" i="3"/>
  <c r="E22" i="3"/>
  <c r="F41" i="3"/>
  <c r="I10" i="3"/>
  <c r="E27" i="3"/>
  <c r="H41" i="3"/>
  <c r="E30" i="3"/>
  <c r="G30" i="3"/>
  <c r="F9" i="3"/>
  <c r="C9" i="3"/>
  <c r="F29" i="3"/>
  <c r="I43" i="3"/>
  <c r="H32" i="3"/>
  <c r="G12" i="3"/>
  <c r="E9" i="3"/>
  <c r="E18" i="3"/>
  <c r="F32" i="3"/>
  <c r="E20" i="3"/>
  <c r="G33" i="3"/>
  <c r="C23" i="3"/>
  <c r="G20" i="3"/>
  <c r="G27" i="3"/>
  <c r="F11" i="3"/>
  <c r="H33" i="3"/>
  <c r="E12" i="3"/>
  <c r="F27" i="3"/>
  <c r="I32" i="3"/>
  <c r="G43" i="3"/>
  <c r="C11" i="3"/>
  <c r="C42" i="3"/>
  <c r="G22" i="3"/>
  <c r="H38" i="3"/>
  <c r="E40" i="3"/>
  <c r="E31" i="3"/>
  <c r="E11" i="3"/>
  <c r="I40" i="3"/>
  <c r="H37" i="3"/>
  <c r="C13" i="3"/>
  <c r="H31" i="3"/>
  <c r="I29" i="3"/>
  <c r="E8" i="3"/>
  <c r="C29" i="3"/>
  <c r="F18" i="3"/>
  <c r="C37" i="3"/>
  <c r="C18" i="3"/>
  <c r="H23" i="3"/>
  <c r="G17" i="3"/>
  <c r="C8" i="3"/>
  <c r="F19" i="3"/>
  <c r="I41" i="3"/>
  <c r="E37" i="3"/>
  <c r="H19" i="3"/>
  <c r="H22" i="3"/>
  <c r="H13" i="3"/>
  <c r="F42" i="3"/>
  <c r="C19" i="3"/>
  <c r="H21" i="3"/>
  <c r="I33" i="3"/>
  <c r="G42" i="3"/>
  <c r="H7" i="3"/>
  <c r="E43" i="3"/>
  <c r="I23" i="3"/>
  <c r="G29" i="3"/>
  <c r="G40" i="3"/>
  <c r="F13" i="3"/>
  <c r="H40" i="3"/>
  <c r="H43" i="3"/>
  <c r="C7" i="3"/>
  <c r="I20" i="3"/>
  <c r="C32" i="3"/>
  <c r="I42" i="3"/>
  <c r="H9" i="3"/>
  <c r="R21" i="6" l="1"/>
  <c r="C15" i="5" s="1"/>
  <c r="R22" i="6"/>
  <c r="C16" i="5" s="1"/>
  <c r="R16" i="6"/>
  <c r="C10" i="5" s="1"/>
  <c r="N22" i="6"/>
  <c r="A16" i="5" s="1"/>
  <c r="N21" i="6"/>
  <c r="A15" i="5" s="1"/>
  <c r="N16" i="6"/>
  <c r="A10" i="5" s="1"/>
  <c r="N15" i="6"/>
  <c r="A9" i="5" s="1"/>
  <c r="C22" i="6"/>
  <c r="C21" i="6"/>
  <c r="C12" i="6"/>
  <c r="C10" i="6"/>
  <c r="C9" i="6"/>
  <c r="C8" i="6"/>
  <c r="C7" i="6"/>
  <c r="R14" i="6"/>
  <c r="C8" i="5" s="1"/>
  <c r="R13" i="6"/>
  <c r="C7" i="5" s="1"/>
  <c r="N13" i="6"/>
  <c r="A7" i="5" s="1"/>
  <c r="R8" i="6"/>
  <c r="C2" i="5" s="1"/>
  <c r="R7" i="6"/>
  <c r="R28" i="6"/>
  <c r="C22" i="5" s="1"/>
  <c r="R27" i="6"/>
  <c r="C21" i="5" s="1"/>
  <c r="R26" i="6"/>
  <c r="C20" i="5" s="1"/>
  <c r="R25" i="6"/>
  <c r="C19" i="5" s="1"/>
  <c r="N20" i="6"/>
  <c r="A14" i="5" s="1"/>
  <c r="N19" i="6"/>
  <c r="A13" i="5" s="1"/>
  <c r="N18" i="6"/>
  <c r="A12" i="5" s="1"/>
  <c r="N17" i="6"/>
  <c r="A11" i="5" s="1"/>
  <c r="L16" i="5"/>
  <c r="L15" i="5"/>
  <c r="L14" i="5"/>
  <c r="L12" i="5"/>
  <c r="L11" i="5"/>
  <c r="L10" i="5"/>
  <c r="L8" i="5"/>
  <c r="L7" i="5"/>
  <c r="L4" i="5"/>
  <c r="L3" i="5"/>
  <c r="L2" i="5"/>
  <c r="K33" i="3"/>
  <c r="D33" i="3"/>
  <c r="K43" i="3"/>
  <c r="D43" i="3"/>
  <c r="J33" i="3"/>
  <c r="J43" i="3"/>
  <c r="J37" i="3"/>
  <c r="D37" i="3"/>
  <c r="K37" i="3"/>
  <c r="J39" i="3"/>
  <c r="K41" i="3"/>
  <c r="D41" i="3"/>
  <c r="J41" i="3"/>
  <c r="K39" i="3"/>
  <c r="D39" i="3"/>
  <c r="J42" i="3"/>
  <c r="J18" i="3"/>
  <c r="K18" i="3"/>
  <c r="D18" i="3"/>
  <c r="J21" i="3"/>
  <c r="D22" i="3"/>
  <c r="K22" i="3"/>
  <c r="D17" i="3"/>
  <c r="K17" i="3"/>
  <c r="J22" i="3"/>
  <c r="N10" i="6"/>
  <c r="A4" i="5" s="1"/>
  <c r="K20" i="3"/>
  <c r="D20" i="3"/>
  <c r="K21" i="3"/>
  <c r="D21" i="3"/>
  <c r="J20" i="3"/>
  <c r="K23" i="3"/>
  <c r="D23" i="3"/>
  <c r="J17" i="3"/>
  <c r="D19" i="3"/>
  <c r="K19" i="3"/>
  <c r="J23" i="3"/>
  <c r="J19" i="3"/>
  <c r="K38" i="3"/>
  <c r="J38" i="3"/>
  <c r="D42" i="3"/>
  <c r="K42" i="3"/>
  <c r="K40" i="3"/>
  <c r="D40" i="3"/>
  <c r="J40" i="3"/>
  <c r="D38" i="3"/>
  <c r="K13" i="3"/>
  <c r="J10" i="3"/>
  <c r="J11" i="3"/>
  <c r="K7" i="3"/>
  <c r="D7" i="3"/>
  <c r="J9" i="3"/>
  <c r="K9" i="3"/>
  <c r="D9" i="3"/>
  <c r="J7" i="3"/>
  <c r="K11" i="3"/>
  <c r="D11" i="3"/>
  <c r="K12" i="3"/>
  <c r="D12" i="3"/>
  <c r="J12" i="3"/>
  <c r="D8" i="3"/>
  <c r="K8" i="3"/>
  <c r="J8" i="3"/>
  <c r="K10" i="3"/>
  <c r="D10" i="3"/>
  <c r="J13" i="3"/>
  <c r="D13" i="3"/>
  <c r="J31" i="3"/>
  <c r="J32" i="3"/>
  <c r="K30" i="3"/>
  <c r="K29" i="3"/>
  <c r="D30" i="3"/>
  <c r="D29" i="3"/>
  <c r="J29" i="3"/>
  <c r="D32" i="3"/>
  <c r="K32" i="3"/>
  <c r="J30" i="3"/>
  <c r="D31" i="3"/>
  <c r="K31" i="3"/>
  <c r="K27" i="3"/>
  <c r="D27" i="3"/>
  <c r="J27" i="3"/>
  <c r="K28" i="3"/>
  <c r="D28" i="3"/>
  <c r="J28" i="3"/>
  <c r="R12" i="6" l="1"/>
  <c r="C6" i="5" s="1"/>
  <c r="L43" i="3"/>
  <c r="L33" i="3"/>
  <c r="N11" i="6"/>
  <c r="A5" i="5" s="1"/>
  <c r="L41" i="3"/>
  <c r="L37" i="3"/>
  <c r="N12" i="6"/>
  <c r="A6" i="5" s="1"/>
  <c r="L39" i="3"/>
  <c r="L18" i="3"/>
  <c r="R10" i="6"/>
  <c r="C4" i="5" s="1"/>
  <c r="L42" i="3"/>
  <c r="L20" i="3"/>
  <c r="L17" i="3"/>
  <c r="L21" i="3"/>
  <c r="L19" i="3"/>
  <c r="L22" i="3"/>
  <c r="L23" i="3"/>
  <c r="L38" i="3"/>
  <c r="L40" i="3"/>
  <c r="L13" i="3"/>
  <c r="N9" i="6"/>
  <c r="R11" i="6"/>
  <c r="C5" i="5" s="1"/>
  <c r="R9" i="6"/>
  <c r="C3" i="5" s="1"/>
  <c r="L7" i="3"/>
  <c r="L11" i="3"/>
  <c r="L9" i="3"/>
  <c r="L12" i="3"/>
  <c r="L8" i="3"/>
  <c r="L10" i="3"/>
  <c r="L30" i="3"/>
  <c r="L32" i="3"/>
  <c r="L29" i="3"/>
  <c r="L31" i="3"/>
  <c r="L27" i="3"/>
  <c r="L28" i="3"/>
  <c r="A3" i="5" l="1"/>
  <c r="Q6" i="5"/>
  <c r="Q16" i="5"/>
  <c r="Q15" i="5"/>
  <c r="Q14" i="5"/>
  <c r="Q12" i="5"/>
  <c r="Q11" i="5"/>
  <c r="Q10" i="5"/>
  <c r="Q8" i="5"/>
  <c r="Q7" i="5"/>
  <c r="Q4" i="5"/>
  <c r="Q3" i="5"/>
  <c r="P6" i="5"/>
  <c r="P16" i="5"/>
  <c r="P15" i="5"/>
  <c r="P14" i="5"/>
  <c r="P12" i="5"/>
  <c r="P11" i="5"/>
  <c r="P10" i="5"/>
  <c r="P8" i="5"/>
  <c r="P7" i="5"/>
  <c r="P4" i="5"/>
  <c r="P3" i="5"/>
  <c r="P2" i="5"/>
  <c r="C1" i="5"/>
  <c r="A1" i="5"/>
  <c r="Q2" i="5"/>
  <c r="O2" i="5" l="1"/>
  <c r="M6" i="5"/>
  <c r="N6" i="5"/>
  <c r="O6" i="5"/>
  <c r="M3" i="5"/>
  <c r="N10" i="5"/>
  <c r="O15" i="5"/>
  <c r="M11" i="5"/>
  <c r="O16" i="5"/>
  <c r="O7" i="5"/>
  <c r="N8" i="5"/>
  <c r="N14" i="5"/>
  <c r="M4" i="5"/>
  <c r="M12" i="5"/>
  <c r="N3" i="5"/>
  <c r="O10" i="5"/>
  <c r="N4" i="5"/>
  <c r="N11" i="5"/>
  <c r="M16" i="5"/>
  <c r="N12" i="5"/>
  <c r="O8" i="5"/>
  <c r="O14" i="5"/>
  <c r="N16" i="5"/>
  <c r="O3" i="5"/>
  <c r="M15" i="5"/>
  <c r="O4" i="5"/>
  <c r="O11" i="5"/>
  <c r="M7" i="5"/>
  <c r="O12" i="5"/>
  <c r="M8" i="5"/>
  <c r="M10" i="5"/>
  <c r="N15" i="5"/>
  <c r="N7" i="5"/>
  <c r="M14" i="5"/>
  <c r="M2" i="5"/>
  <c r="N2" i="5"/>
  <c r="R2" i="5" l="1"/>
  <c r="R4" i="5"/>
  <c r="R3" i="5"/>
  <c r="R8" i="5"/>
  <c r="R7" i="5"/>
  <c r="R6" i="5"/>
  <c r="R12" i="5"/>
  <c r="R11" i="5"/>
  <c r="R10" i="5"/>
  <c r="R15" i="5"/>
  <c r="R14" i="5"/>
  <c r="R16" i="5"/>
  <c r="S2" i="5" l="1"/>
  <c r="S3" i="5"/>
  <c r="S15" i="5"/>
  <c r="S4" i="5"/>
  <c r="S10" i="5"/>
  <c r="S8" i="5"/>
  <c r="S16" i="5"/>
  <c r="S7" i="5"/>
  <c r="S11" i="5"/>
  <c r="S12" i="5"/>
  <c r="S6" i="5"/>
  <c r="S14" i="5"/>
  <c r="U14" i="5" l="1"/>
  <c r="W14" i="5" s="1"/>
  <c r="U4" i="5"/>
  <c r="Y4" i="5" s="1"/>
  <c r="U2" i="5"/>
  <c r="X2" i="5" s="1"/>
  <c r="U3" i="5"/>
  <c r="W3" i="5" s="1"/>
  <c r="U12" i="5"/>
  <c r="W12" i="5" s="1"/>
  <c r="U15" i="5"/>
  <c r="Z15" i="5" s="1"/>
  <c r="U7" i="5"/>
  <c r="AB7" i="5" s="1"/>
  <c r="U10" i="5"/>
  <c r="W10" i="5" s="1"/>
  <c r="U8" i="5"/>
  <c r="AB8" i="5" s="1"/>
  <c r="U6" i="5"/>
  <c r="W6" i="5" s="1"/>
  <c r="U16" i="5"/>
  <c r="U11" i="5"/>
  <c r="B13" i="7"/>
  <c r="E9" i="7"/>
  <c r="B21" i="7"/>
  <c r="F26" i="7"/>
  <c r="H15" i="7"/>
  <c r="B25" i="7"/>
  <c r="D7" i="7"/>
  <c r="H14" i="7"/>
  <c r="B19" i="7"/>
  <c r="B8" i="7"/>
  <c r="X4" i="5" l="1"/>
  <c r="Y8" i="5"/>
  <c r="Z2" i="5"/>
  <c r="W4" i="5"/>
  <c r="AB4" i="5"/>
  <c r="Z4" i="5"/>
  <c r="Y2" i="5"/>
  <c r="AA14" i="5"/>
  <c r="W2" i="5"/>
  <c r="Y14" i="5"/>
  <c r="Z14" i="5"/>
  <c r="Z12" i="5"/>
  <c r="X14" i="5"/>
  <c r="AB14" i="5"/>
  <c r="Y12" i="5"/>
  <c r="AA2" i="5"/>
  <c r="AB2" i="5"/>
  <c r="AA4" i="5"/>
  <c r="AA3" i="5"/>
  <c r="AB3" i="5"/>
  <c r="Z3" i="5"/>
  <c r="X8" i="5"/>
  <c r="Z8" i="5"/>
  <c r="AA8" i="5"/>
  <c r="AA12" i="5"/>
  <c r="AB12" i="5"/>
  <c r="W8" i="5"/>
  <c r="X12" i="5"/>
  <c r="W15" i="5"/>
  <c r="AA15" i="5"/>
  <c r="Y15" i="5"/>
  <c r="Y3" i="5"/>
  <c r="X15" i="5"/>
  <c r="AB15" i="5"/>
  <c r="X3" i="5"/>
  <c r="W7" i="5"/>
  <c r="Z10" i="5"/>
  <c r="Y7" i="5"/>
  <c r="AA10" i="5"/>
  <c r="Y10" i="5"/>
  <c r="AA7" i="5"/>
  <c r="Z7" i="5"/>
  <c r="AB10" i="5"/>
  <c r="X10" i="5"/>
  <c r="X7" i="5"/>
  <c r="Y6" i="5"/>
  <c r="Z6" i="5"/>
  <c r="AA6" i="5"/>
  <c r="AB6" i="5"/>
  <c r="X6" i="5"/>
  <c r="W16" i="5"/>
  <c r="Z16" i="5"/>
  <c r="AA16" i="5"/>
  <c r="AB16" i="5"/>
  <c r="X16" i="5"/>
  <c r="Y16" i="5"/>
  <c r="W11" i="5"/>
  <c r="X11" i="5"/>
  <c r="Z11" i="5"/>
  <c r="AA11" i="5"/>
  <c r="Y11" i="5"/>
  <c r="AB11" i="5"/>
  <c r="B20" i="7"/>
  <c r="E20" i="7"/>
  <c r="H9" i="7"/>
  <c r="F8" i="7"/>
  <c r="B26" i="7"/>
  <c r="F19" i="7"/>
  <c r="F14" i="7"/>
  <c r="F20" i="7"/>
  <c r="F9" i="7"/>
  <c r="D25" i="7"/>
  <c r="H21" i="7"/>
  <c r="H26" i="7"/>
  <c r="E19" i="7"/>
  <c r="H27" i="7"/>
  <c r="D27" i="7"/>
  <c r="G14" i="7"/>
  <c r="D9" i="7"/>
  <c r="B7" i="7"/>
  <c r="G9" i="7"/>
  <c r="G21" i="7"/>
  <c r="D26" i="7"/>
  <c r="D14" i="7"/>
  <c r="H13" i="7"/>
  <c r="D20" i="7"/>
  <c r="E15" i="7"/>
  <c r="E25" i="7"/>
  <c r="H7" i="7"/>
  <c r="D15" i="7"/>
  <c r="G26" i="7"/>
  <c r="E14" i="7"/>
  <c r="E13" i="7"/>
  <c r="D13" i="7"/>
  <c r="G27" i="7"/>
  <c r="H25" i="7"/>
  <c r="H20" i="7"/>
  <c r="F7" i="7"/>
  <c r="E7" i="7"/>
  <c r="F25" i="7"/>
  <c r="E21" i="7"/>
  <c r="G8" i="7"/>
  <c r="F15" i="7"/>
  <c r="B15" i="7"/>
  <c r="E26" i="7"/>
  <c r="D8" i="7"/>
  <c r="G19" i="7"/>
  <c r="H19" i="7"/>
  <c r="F13" i="7"/>
  <c r="B27" i="7"/>
  <c r="B9" i="7"/>
  <c r="G25" i="7"/>
  <c r="F21" i="7"/>
  <c r="G7" i="7"/>
  <c r="H8" i="7"/>
  <c r="G15" i="7"/>
  <c r="D21" i="7"/>
  <c r="E8" i="7"/>
  <c r="B14" i="7"/>
  <c r="D19" i="7"/>
  <c r="G13" i="7"/>
  <c r="F27" i="7"/>
  <c r="E27" i="7"/>
  <c r="G20" i="7"/>
  <c r="J9" i="7" l="1"/>
  <c r="C9" i="7"/>
  <c r="C7" i="7"/>
  <c r="J7" i="7"/>
  <c r="I25" i="7"/>
  <c r="C25" i="7"/>
  <c r="J25" i="7"/>
  <c r="I9" i="7"/>
  <c r="I7" i="7"/>
  <c r="I8" i="7"/>
  <c r="J15" i="7"/>
  <c r="I15" i="7"/>
  <c r="C15" i="7"/>
  <c r="C21" i="7"/>
  <c r="J21" i="7"/>
  <c r="I21" i="7"/>
  <c r="J8" i="7"/>
  <c r="C8" i="7"/>
  <c r="I26" i="7"/>
  <c r="J26" i="7"/>
  <c r="C26" i="7"/>
  <c r="I14" i="7"/>
  <c r="J19" i="7"/>
  <c r="C19" i="7"/>
  <c r="C14" i="7"/>
  <c r="J14" i="7"/>
  <c r="I19" i="7"/>
  <c r="J13" i="7"/>
  <c r="C13" i="7"/>
  <c r="I13" i="7"/>
  <c r="C27" i="7"/>
  <c r="J27" i="7"/>
  <c r="C20" i="7"/>
  <c r="J20" i="7"/>
  <c r="I27" i="7"/>
  <c r="I20" i="7"/>
  <c r="K9" i="7" l="1"/>
  <c r="K7" i="7"/>
  <c r="K25" i="7"/>
  <c r="K15" i="7"/>
  <c r="K21" i="7"/>
  <c r="K8" i="7"/>
  <c r="K19" i="7"/>
  <c r="K26" i="7"/>
  <c r="K14" i="7"/>
  <c r="K13" i="7"/>
  <c r="K20" i="7"/>
  <c r="K27" i="7"/>
</calcChain>
</file>

<file path=xl/sharedStrings.xml><?xml version="1.0" encoding="utf-8"?>
<sst xmlns="http://schemas.openxmlformats.org/spreadsheetml/2006/main" count="616" uniqueCount="139">
  <si>
    <t>A</t>
  </si>
  <si>
    <t>B</t>
  </si>
  <si>
    <t>C</t>
  </si>
  <si>
    <t>D</t>
  </si>
  <si>
    <t>E</t>
  </si>
  <si>
    <t>ROD</t>
  </si>
  <si>
    <t>M</t>
  </si>
  <si>
    <t>ARTILHEIROS</t>
  </si>
  <si>
    <t>JOGOS</t>
  </si>
  <si>
    <t>x</t>
  </si>
  <si>
    <t>CLUBES</t>
  </si>
  <si>
    <t>J</t>
  </si>
  <si>
    <t>V</t>
  </si>
  <si>
    <t>GF</t>
  </si>
  <si>
    <t>GC</t>
  </si>
  <si>
    <t>SG</t>
  </si>
  <si>
    <t>PG</t>
  </si>
  <si>
    <t>Aprov.</t>
  </si>
  <si>
    <t>1º</t>
  </si>
  <si>
    <t>2º</t>
  </si>
  <si>
    <t>3º</t>
  </si>
  <si>
    <t>4º</t>
  </si>
  <si>
    <t>GP</t>
  </si>
  <si>
    <t>L</t>
  </si>
  <si>
    <t>N</t>
  </si>
  <si>
    <t>O</t>
  </si>
  <si>
    <t>P</t>
  </si>
  <si>
    <t>Q</t>
  </si>
  <si>
    <t>CF</t>
  </si>
  <si>
    <t>GRUPO</t>
  </si>
  <si>
    <t>TABELA DA PRIMEIRA FASE</t>
  </si>
  <si>
    <t>CLASSIFICAÇÃO FINAL DA SEGUNDA FASE</t>
  </si>
  <si>
    <t>F</t>
  </si>
  <si>
    <t>5º</t>
  </si>
  <si>
    <t>CLASSIFICAÇÃO FINAL DA PRIMEIRA FASE</t>
  </si>
  <si>
    <t>ÁRBITROS</t>
  </si>
  <si>
    <t>G</t>
  </si>
  <si>
    <t>H</t>
  </si>
  <si>
    <t>TÉCNICOS</t>
  </si>
  <si>
    <t>6º</t>
  </si>
  <si>
    <t>7º</t>
  </si>
  <si>
    <t>NORMAS DE CONDUTA</t>
  </si>
  <si>
    <t>1. Os jogos não serão anunciados pela organização. Foi divulgada tabela completa da Primeira Fase nesse grupo. De posse dessa tabela, é obrigação do atleta a presença na mesa designada para o seu jogo ou arbitragem no momento em que for declarado o início da rodada.</t>
  </si>
  <si>
    <t>Este procedimento é obrigatório mesmo em caso de WO.</t>
  </si>
  <si>
    <t>2. O horário de início das rodadas e dos jogos deverá ser seguido à risca pela organização e pelos técnicos e árbitros participantes.</t>
  </si>
  <si>
    <t xml:space="preserve">3. Deverão ser respeitados intervalos de dez minutos de uma rodada para a outra. Antes do encerramento desses dez minutos, todos os envolvidos na rodada deverão se dirigir às suas mesas. </t>
  </si>
  <si>
    <t>b) Para o árbitro: caberá aos técnicos presentes, a comunicação que está faltando o árbitro; este, terá o tempo de ausência controlado pela mesa coordenadora. Caso passe de um minuto a sua ausência, será comunicado que terá um ponto descontado em sua classificação final.</t>
  </si>
  <si>
    <t>COMISSÃO TÉCNICA</t>
  </si>
  <si>
    <t>COMISSÃO DISCIPLINAR</t>
  </si>
  <si>
    <t>COMISSÃO DE REGRAS</t>
  </si>
  <si>
    <t>UNIFORMES</t>
  </si>
  <si>
    <t>PREMIAÇÃO</t>
  </si>
  <si>
    <t>4. Caso não estejam presentes técnicos e árbitros, serão aplicadas as seguintes punições:</t>
  </si>
  <si>
    <t>7. A Comissão Técnica será a responsável pelo fornecimento e manutenção, durante a competição, da estrutura necessária para a realização das partidas, sorteio dos grupos, montagem das tabelas dos jogos e súmulas. Caberá a responsabilidade pela definição das bolas de jogo, cronômetro, premiação e eventuais esclarecimentos nos dias de jogos.</t>
  </si>
  <si>
    <t xml:space="preserve">9. A Comissão Disciplinar somente será convocada por um de seus membros e as reuniões ocorrerão obrigatoriamente entre os intervalos das rodadas. O campeonato somente prosseguirá após a Comissão Disciplinar analisar o fato apresentado e dar o veredito. </t>
  </si>
  <si>
    <t>10. Se qualquer dos membros titulares da Comissão Disciplinar for parte diretamente interessada no caso a ser julgado, ou na ocasião esteja impossibilitado de participar da reunião, deverá ser substituído pela Comissão Técnica.</t>
  </si>
  <si>
    <t>BOA PARTICIPAÇÃO!</t>
  </si>
  <si>
    <t>11. Todos os casos omissos neste Regulamento serão também julgados pela Comissão Disciplinar.</t>
  </si>
  <si>
    <t>14. Não será permitido o uso de camisa sem mangas e de chinelos.</t>
  </si>
  <si>
    <t>15. Em caso de divergência, a Comissão Disciplinar criada para o evento decidirá se o atleta poderá ou não continuar com sua participação na competição.</t>
  </si>
  <si>
    <t>16. Não serão aceitos recursos por alegação de desconhecimento desse regulamento.</t>
  </si>
  <si>
    <t>17. Serão ofertados troféus aos 4 (quatro) primeiros colocados da Série Ouro e aos 2 (dois) primeiros das séries Prata e Bronze.</t>
  </si>
  <si>
    <t>MAGNO</t>
  </si>
  <si>
    <t>FELIPE</t>
  </si>
  <si>
    <t>RODRIGO GUIMARÃES</t>
  </si>
  <si>
    <t>LUIZ CLAUDIO</t>
  </si>
  <si>
    <t>THIAGO</t>
  </si>
  <si>
    <t>VASQUES</t>
  </si>
  <si>
    <t>AMAURI</t>
  </si>
  <si>
    <t>LUIZ GOMES</t>
  </si>
  <si>
    <t>WILLIAM MOREIRA</t>
  </si>
  <si>
    <t>JEAN</t>
  </si>
  <si>
    <t>FEDERAÇÃO BRASILIENSE DE FUTEBOL DE MESA - 3 Toques</t>
  </si>
  <si>
    <t>Brasília (DF), 24 e 25.02.2024</t>
  </si>
  <si>
    <t>JULIANO</t>
  </si>
  <si>
    <t>JORGE DIAS</t>
  </si>
  <si>
    <t>FRANCISCO</t>
  </si>
  <si>
    <t>ANDRÉ BRANDÃO</t>
  </si>
  <si>
    <t>MALCHER</t>
  </si>
  <si>
    <t>MARCELO PORTO</t>
  </si>
  <si>
    <t>JUNIOR</t>
  </si>
  <si>
    <t>VANDER</t>
  </si>
  <si>
    <t>HÉLIO</t>
  </si>
  <si>
    <t>RODRIGO BARROS</t>
  </si>
  <si>
    <t>AÉCIO</t>
  </si>
  <si>
    <t>ALCIDES</t>
  </si>
  <si>
    <t>BETO</t>
  </si>
  <si>
    <t>HEAVY</t>
  </si>
  <si>
    <t>PAULO CÉSAR</t>
  </si>
  <si>
    <t>IZALCI</t>
  </si>
  <si>
    <t>TONINHO</t>
  </si>
  <si>
    <t>IX Copa Centro-Oeste Individual</t>
  </si>
  <si>
    <t>I</t>
  </si>
  <si>
    <t>TABELA DA SEGUNDA FASE - 25.02.2024</t>
  </si>
  <si>
    <t>SEMIFINAIS OURO - FINAIS PRATA e BRONZE</t>
  </si>
  <si>
    <t>FINAL OURO</t>
  </si>
  <si>
    <t>Para o início das partidas será dado aviso de 1 (um) minuto, ao fim do qual o cronômetro será acionado. Neste momento os técnicos devem estar prontos para o início do jogo.</t>
  </si>
  <si>
    <t>a) Para o técnico: uma falta técnica a cada 30 segundos ausente; o árbitro deverá comunicar a expulsão de um jogador a cada três faltas técnicas; Caso seja completado os cinco minutos e o técnico ainda não compareceu à mesa, será aplicado o WO.</t>
  </si>
  <si>
    <t>5. Aos técnicos que se atrasarem para o início da rodada pós-almoço, será aplicado WO com o resultado de 3 x 0 a favor do seu adversário.</t>
  </si>
  <si>
    <t>6. O técnico que perder três partidas da Primeira Fase por WO, terá todos os seus jogos computados como WO.</t>
  </si>
  <si>
    <t>Será composta por Alcides, José Ricardo e Rodrigo Barros.</t>
  </si>
  <si>
    <t>12. A Comissão de Regras, formada por Alcides, Beto e Vander, está autorizada a solucionar possíveis dúvidas quanto à interpretação das Regras Oficiais.</t>
  </si>
  <si>
    <t>13. Será obrigatório durante a disputa da competição e também durante a premiação o uso de camisas representativas dos clubes aos quais os 28 técnicos participantes estejam filiados junto à Confederação Brasileira de Futebol de Mesa - 3 Toques.</t>
  </si>
  <si>
    <t xml:space="preserve">8. Formada por Aécio, Hélio e Luiz Claudio, a Comissão Disciplinar terá a responsabilidade de julgar todos os casos disciplinares, protestos, dúvidas etc., que eventualmente venham a ocorrer durante o andamento do certame, inclusive quando ocorrerem fora do local e do horário das rodadas, julgando com base no presente Regulamento, respeitando integralmente as Regras Oficiais e o Código de Justiça e Disciplina da Confederação Brasileira de Futebol de Mesa - Modalidade 3 Toques.  </t>
  </si>
  <si>
    <t>REGULAMENTO BÁSICO DA COPA CENTRO OESTE 2024</t>
  </si>
  <si>
    <t>MARQUINHOS</t>
  </si>
  <si>
    <t>M x N</t>
  </si>
  <si>
    <t>O x P</t>
  </si>
  <si>
    <t>I x J</t>
  </si>
  <si>
    <t>K x L</t>
  </si>
  <si>
    <t>Prata</t>
  </si>
  <si>
    <t>Bronze</t>
  </si>
  <si>
    <t>Ouro</t>
  </si>
  <si>
    <t>T</t>
  </si>
  <si>
    <t>Exp. 8</t>
  </si>
  <si>
    <t xml:space="preserve">  </t>
  </si>
  <si>
    <t>PR.</t>
  </si>
  <si>
    <t>8º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</si>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</sst>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00"/>
    <numFmt numFmtId="166" formatCode="h:mm;@"/>
  </numFmts>
  <fonts count="4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2"/>
      <color indexed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9"/>
      <color indexed="10"/>
      <name val="Arial"/>
      <family val="2"/>
    </font>
    <font>
      <sz val="9"/>
      <name val="Arial"/>
      <family val="2"/>
    </font>
    <font>
      <b/>
      <sz val="9"/>
      <name val="Verdana"/>
      <family val="2"/>
    </font>
    <font>
      <b/>
      <sz val="9"/>
      <color indexed="9"/>
      <name val="Arial"/>
      <family val="2"/>
    </font>
    <font>
      <b/>
      <sz val="9"/>
      <color indexed="9"/>
      <name val="Verdana"/>
      <family val="2"/>
    </font>
    <font>
      <b/>
      <sz val="22"/>
      <name val="Arial"/>
      <family val="2"/>
    </font>
    <font>
      <b/>
      <sz val="20"/>
      <name val="Arial"/>
      <family val="2"/>
    </font>
    <font>
      <b/>
      <sz val="9"/>
      <color indexed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9"/>
      <color rgb="FFFF0000"/>
      <name val="Arial"/>
      <family val="2"/>
    </font>
    <font>
      <b/>
      <sz val="14"/>
      <color theme="0"/>
      <name val="Arial"/>
      <family val="2"/>
    </font>
    <font>
      <b/>
      <i/>
      <sz val="16"/>
      <color theme="0"/>
      <name val="Arial"/>
      <family val="2"/>
    </font>
    <font>
      <b/>
      <i/>
      <sz val="24"/>
      <color theme="0"/>
      <name val="Arial"/>
      <family val="2"/>
    </font>
    <font>
      <b/>
      <i/>
      <sz val="20"/>
      <color theme="0"/>
      <name val="Arial"/>
      <family val="2"/>
    </font>
    <font>
      <b/>
      <i/>
      <sz val="22"/>
      <color theme="0"/>
      <name val="Arial"/>
      <family val="2"/>
    </font>
    <font>
      <b/>
      <i/>
      <sz val="14"/>
      <color theme="0"/>
      <name val="Arial"/>
      <family val="2"/>
    </font>
    <font>
      <b/>
      <sz val="16"/>
      <color theme="0"/>
      <name val="Arial"/>
      <family val="2"/>
    </font>
    <font>
      <sz val="12"/>
      <color theme="1"/>
      <name val="Cambria"/>
      <family val="1"/>
      <scheme val="major"/>
    </font>
    <font>
      <b/>
      <sz val="36"/>
      <color theme="0"/>
      <name val="Arial"/>
      <family val="2"/>
    </font>
    <font>
      <b/>
      <sz val="20"/>
      <color theme="1"/>
      <name val="Cambria"/>
      <family val="1"/>
      <scheme val="major"/>
    </font>
    <font>
      <b/>
      <sz val="36"/>
      <color theme="1"/>
      <name val="Cambria"/>
      <family val="1"/>
      <scheme val="major"/>
    </font>
    <font>
      <sz val="9"/>
      <color theme="0"/>
      <name val="Arial"/>
      <family val="2"/>
    </font>
    <font>
      <b/>
      <i/>
      <sz val="28"/>
      <color theme="0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24"/>
      <name val="Arial Narrow"/>
      <family val="2"/>
    </font>
    <font>
      <b/>
      <sz val="10"/>
      <color rgb="FFFF0000"/>
      <name val="Arial Narrow"/>
      <family val="2"/>
    </font>
    <font>
      <sz val="9"/>
      <name val="Arial Narrow"/>
      <family val="2"/>
    </font>
    <font>
      <b/>
      <sz val="10"/>
      <color theme="0"/>
      <name val="Arial Narrow"/>
      <family val="2"/>
    </font>
    <font>
      <b/>
      <sz val="34"/>
      <color rgb="FFFF0000"/>
      <name val="Cambria"/>
      <family val="1"/>
      <scheme val="major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sz val="9"/>
      <color rgb="FFFF0000"/>
      <name val="Arial"/>
      <family val="2"/>
    </font>
    <font>
      <b/>
      <sz val="9"/>
      <color rgb="FFC00000"/>
      <name val="Arial"/>
      <family val="2"/>
    </font>
    <font>
      <b/>
      <sz val="9"/>
      <color theme="0"/>
      <name val="Arial"/>
      <family val="2"/>
    </font>
    <font>
      <b/>
      <sz val="8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966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5">
    <xf numFmtId="0" fontId="0" fillId="0" borderId="0"/>
    <xf numFmtId="0" fontId="1" fillId="0" borderId="0"/>
    <xf numFmtId="0" fontId="6" fillId="0" borderId="0"/>
    <xf numFmtId="0" fontId="6" fillId="0" borderId="0"/>
    <xf numFmtId="0" fontId="1" fillId="0" borderId="0"/>
  </cellStyleXfs>
  <cellXfs count="193">
    <xf numFmtId="0" fontId="0" fillId="0" borderId="0" xfId="0"/>
    <xf numFmtId="0" fontId="3" fillId="0" borderId="0" xfId="4" applyFont="1" applyAlignment="1">
      <alignment horizontal="center" vertical="center"/>
    </xf>
    <xf numFmtId="0" fontId="5" fillId="0" borderId="0" xfId="4" applyFont="1" applyAlignment="1">
      <alignment horizontal="center" vertical="center"/>
    </xf>
    <xf numFmtId="0" fontId="5" fillId="0" borderId="0" xfId="4" applyFont="1" applyAlignment="1" applyProtection="1">
      <alignment horizontal="center" vertical="center"/>
      <protection locked="0"/>
    </xf>
    <xf numFmtId="10" fontId="9" fillId="0" borderId="0" xfId="4" applyNumberFormat="1" applyFont="1" applyAlignment="1" applyProtection="1">
      <alignment horizontal="center" vertical="center"/>
      <protection locked="0"/>
    </xf>
    <xf numFmtId="0" fontId="8" fillId="0" borderId="2" xfId="4" applyFont="1" applyBorder="1" applyAlignment="1">
      <alignment horizontal="center" vertical="center"/>
    </xf>
    <xf numFmtId="0" fontId="8" fillId="0" borderId="2" xfId="4" applyFont="1" applyBorder="1" applyAlignment="1" applyProtection="1">
      <alignment horizontal="center" vertical="center"/>
      <protection locked="0"/>
    </xf>
    <xf numFmtId="0" fontId="5" fillId="0" borderId="2" xfId="4" applyFont="1" applyBorder="1" applyAlignment="1" applyProtection="1">
      <alignment horizontal="center" vertical="center"/>
      <protection locked="0"/>
    </xf>
    <xf numFmtId="10" fontId="3" fillId="0" borderId="2" xfId="4" applyNumberFormat="1" applyFont="1" applyBorder="1" applyAlignment="1" applyProtection="1">
      <alignment horizontal="center" vertical="center"/>
      <protection locked="0"/>
    </xf>
    <xf numFmtId="0" fontId="8" fillId="0" borderId="0" xfId="4" applyFont="1" applyAlignment="1">
      <alignment horizontal="center" vertical="center"/>
    </xf>
    <xf numFmtId="0" fontId="10" fillId="0" borderId="0" xfId="4" applyFont="1" applyAlignment="1">
      <alignment horizontal="left" vertical="center"/>
    </xf>
    <xf numFmtId="0" fontId="10" fillId="0" borderId="0" xfId="4" applyFont="1" applyAlignment="1">
      <alignment horizontal="center" vertical="center"/>
    </xf>
    <xf numFmtId="0" fontId="8" fillId="0" borderId="0" xfId="4" applyFont="1" applyAlignment="1">
      <alignment horizontal="center"/>
    </xf>
    <xf numFmtId="0" fontId="5" fillId="0" borderId="0" xfId="4" applyFont="1" applyAlignment="1" applyProtection="1">
      <alignment horizontal="center"/>
      <protection locked="0"/>
    </xf>
    <xf numFmtId="0" fontId="5" fillId="0" borderId="0" xfId="4" applyFont="1" applyAlignment="1">
      <alignment horizontal="center"/>
    </xf>
    <xf numFmtId="0" fontId="8" fillId="0" borderId="0" xfId="4" applyFont="1"/>
    <xf numFmtId="0" fontId="8" fillId="0" borderId="0" xfId="4" quotePrefix="1" applyFont="1"/>
    <xf numFmtId="165" fontId="8" fillId="0" borderId="0" xfId="4" applyNumberFormat="1" applyFont="1"/>
    <xf numFmtId="0" fontId="8" fillId="0" borderId="0" xfId="2" applyFont="1" applyAlignment="1">
      <alignment horizontal="center"/>
    </xf>
    <xf numFmtId="0" fontId="5" fillId="0" borderId="0" xfId="2" applyFont="1" applyAlignment="1" applyProtection="1">
      <alignment horizontal="center"/>
      <protection locked="0"/>
    </xf>
    <xf numFmtId="0" fontId="5" fillId="0" borderId="0" xfId="2" applyFont="1" applyAlignment="1">
      <alignment horizontal="center"/>
    </xf>
    <xf numFmtId="0" fontId="8" fillId="0" borderId="0" xfId="2" applyFont="1"/>
    <xf numFmtId="0" fontId="8" fillId="0" borderId="0" xfId="2" quotePrefix="1" applyFont="1"/>
    <xf numFmtId="0" fontId="14" fillId="0" borderId="0" xfId="2" applyFont="1" applyAlignment="1" applyProtection="1">
      <alignment horizontal="center"/>
      <protection locked="0"/>
    </xf>
    <xf numFmtId="0" fontId="8" fillId="0" borderId="0" xfId="2" applyFont="1" applyAlignment="1">
      <alignment horizontal="center" vertical="center"/>
    </xf>
    <xf numFmtId="0" fontId="14" fillId="0" borderId="0" xfId="2" applyFont="1" applyAlignment="1">
      <alignment horizontal="center"/>
    </xf>
    <xf numFmtId="165" fontId="8" fillId="0" borderId="0" xfId="2" applyNumberFormat="1" applyFont="1" applyAlignment="1">
      <alignment horizontal="center"/>
    </xf>
    <xf numFmtId="0" fontId="5" fillId="0" borderId="0" xfId="2" applyFont="1" applyAlignment="1">
      <alignment horizontal="center" vertical="center"/>
    </xf>
    <xf numFmtId="0" fontId="5" fillId="0" borderId="0" xfId="2" applyFont="1" applyAlignment="1" applyProtection="1">
      <alignment horizontal="center" vertical="center"/>
      <protection locked="0"/>
    </xf>
    <xf numFmtId="10" fontId="9" fillId="0" borderId="0" xfId="2" applyNumberFormat="1" applyFont="1" applyAlignment="1" applyProtection="1">
      <alignment horizontal="center" vertical="center"/>
      <protection locked="0"/>
    </xf>
    <xf numFmtId="0" fontId="8" fillId="0" borderId="2" xfId="2" applyFont="1" applyBorder="1" applyAlignment="1">
      <alignment horizontal="center" vertical="center"/>
    </xf>
    <xf numFmtId="0" fontId="8" fillId="0" borderId="2" xfId="2" applyFont="1" applyBorder="1" applyAlignment="1" applyProtection="1">
      <alignment horizontal="center" vertical="center"/>
      <protection locked="0"/>
    </xf>
    <xf numFmtId="0" fontId="5" fillId="0" borderId="2" xfId="2" applyFont="1" applyBorder="1" applyAlignment="1" applyProtection="1">
      <alignment horizontal="center" vertical="center"/>
      <protection locked="0"/>
    </xf>
    <xf numFmtId="10" fontId="8" fillId="0" borderId="2" xfId="2" applyNumberFormat="1" applyFont="1" applyBorder="1" applyAlignment="1" applyProtection="1">
      <alignment horizontal="center" vertical="center"/>
      <protection locked="0"/>
    </xf>
    <xf numFmtId="0" fontId="8" fillId="0" borderId="0" xfId="2" applyFont="1" applyAlignment="1" applyProtection="1">
      <alignment horizontal="center" vertical="center"/>
      <protection locked="0"/>
    </xf>
    <xf numFmtId="10" fontId="8" fillId="0" borderId="0" xfId="2" applyNumberFormat="1" applyFont="1" applyAlignment="1" applyProtection="1">
      <alignment horizontal="center" vertical="center"/>
      <protection locked="0"/>
    </xf>
    <xf numFmtId="0" fontId="3" fillId="0" borderId="0" xfId="4" applyFont="1" applyAlignment="1" applyProtection="1">
      <alignment horizontal="center"/>
      <protection locked="0"/>
    </xf>
    <xf numFmtId="0" fontId="3" fillId="0" borderId="0" xfId="2" applyFont="1" applyAlignment="1">
      <alignment horizontal="center"/>
    </xf>
    <xf numFmtId="0" fontId="3" fillId="0" borderId="0" xfId="2" applyFont="1" applyAlignment="1">
      <alignment horizontal="center" vertical="center"/>
    </xf>
    <xf numFmtId="0" fontId="10" fillId="5" borderId="0" xfId="2" applyFont="1" applyFill="1" applyAlignment="1" applyProtection="1">
      <alignment horizontal="center" vertical="center"/>
      <protection locked="0"/>
    </xf>
    <xf numFmtId="10" fontId="11" fillId="5" borderId="0" xfId="2" applyNumberFormat="1" applyFont="1" applyFill="1" applyAlignment="1" applyProtection="1">
      <alignment horizontal="center" vertical="center"/>
      <protection locked="0"/>
    </xf>
    <xf numFmtId="0" fontId="4" fillId="3" borderId="0" xfId="2" applyFont="1" applyFill="1" applyAlignment="1">
      <alignment horizontal="center" vertical="center"/>
    </xf>
    <xf numFmtId="0" fontId="17" fillId="0" borderId="0" xfId="2" applyFont="1" applyAlignment="1">
      <alignment horizontal="center"/>
    </xf>
    <xf numFmtId="0" fontId="3" fillId="0" borderId="0" xfId="4" applyFont="1" applyAlignment="1">
      <alignment horizontal="center"/>
    </xf>
    <xf numFmtId="0" fontId="25" fillId="0" borderId="0" xfId="0" applyFont="1" applyAlignment="1">
      <alignment horizontal="justify" vertical="justify" wrapText="1"/>
    </xf>
    <xf numFmtId="0" fontId="28" fillId="0" borderId="0" xfId="0" applyFont="1" applyAlignment="1">
      <alignment horizontal="center" vertical="justify" wrapText="1"/>
    </xf>
    <xf numFmtId="0" fontId="3" fillId="0" borderId="2" xfId="4" quotePrefix="1" applyFont="1" applyBorder="1" applyAlignment="1">
      <alignment horizontal="center" vertical="center"/>
    </xf>
    <xf numFmtId="0" fontId="17" fillId="0" borderId="0" xfId="2" applyFont="1" applyAlignment="1">
      <alignment horizontal="center" vertical="center"/>
    </xf>
    <xf numFmtId="16" fontId="15" fillId="0" borderId="0" xfId="2" applyNumberFormat="1" applyFont="1" applyAlignment="1" applyProtection="1">
      <alignment horizontal="center" vertical="center"/>
      <protection locked="0"/>
    </xf>
    <xf numFmtId="16" fontId="5" fillId="0" borderId="0" xfId="2" applyNumberFormat="1" applyFont="1" applyAlignment="1" applyProtection="1">
      <alignment horizontal="center" vertical="center"/>
      <protection locked="0"/>
    </xf>
    <xf numFmtId="0" fontId="5" fillId="0" borderId="0" xfId="2" applyFont="1" applyAlignment="1" applyProtection="1">
      <alignment horizontal="center" vertical="center" wrapText="1"/>
      <protection locked="0"/>
    </xf>
    <xf numFmtId="1" fontId="5" fillId="0" borderId="0" xfId="2" applyNumberFormat="1" applyFont="1" applyAlignment="1" applyProtection="1">
      <alignment horizontal="center" vertical="center" wrapText="1"/>
      <protection locked="0"/>
    </xf>
    <xf numFmtId="1" fontId="3" fillId="0" borderId="0" xfId="2" applyNumberFormat="1" applyFont="1" applyAlignment="1" applyProtection="1">
      <alignment horizontal="center" vertical="center" wrapText="1"/>
      <protection locked="0"/>
    </xf>
    <xf numFmtId="0" fontId="3" fillId="0" borderId="0" xfId="2" applyFont="1" applyAlignment="1" applyProtection="1">
      <alignment horizontal="center" vertical="center" wrapText="1"/>
      <protection locked="0"/>
    </xf>
    <xf numFmtId="3" fontId="5" fillId="0" borderId="0" xfId="2" applyNumberFormat="1" applyFont="1" applyAlignment="1">
      <alignment horizontal="center" vertical="center"/>
    </xf>
    <xf numFmtId="1" fontId="7" fillId="0" borderId="0" xfId="2" applyNumberFormat="1" applyFont="1" applyAlignment="1" applyProtection="1">
      <alignment horizontal="center" vertical="center" wrapText="1"/>
      <protection locked="0"/>
    </xf>
    <xf numFmtId="0" fontId="7" fillId="0" borderId="0" xfId="2" applyFont="1" applyAlignment="1" applyProtection="1">
      <alignment horizontal="center" vertical="center" wrapText="1"/>
      <protection locked="0"/>
    </xf>
    <xf numFmtId="164" fontId="8" fillId="0" borderId="0" xfId="2" applyNumberFormat="1" applyFont="1" applyAlignment="1" applyProtection="1">
      <alignment horizontal="center" vertical="center" wrapText="1"/>
      <protection locked="0"/>
    </xf>
    <xf numFmtId="164" fontId="5" fillId="0" borderId="0" xfId="2" applyNumberFormat="1" applyFont="1" applyAlignment="1" applyProtection="1">
      <alignment horizontal="center" vertical="center" wrapText="1"/>
      <protection locked="0"/>
    </xf>
    <xf numFmtId="0" fontId="8" fillId="0" borderId="0" xfId="2" applyFont="1" applyAlignment="1" applyProtection="1">
      <alignment horizontal="center" vertical="center" wrapText="1"/>
      <protection locked="0"/>
    </xf>
    <xf numFmtId="0" fontId="29" fillId="2" borderId="0" xfId="2" applyFont="1" applyFill="1" applyAlignment="1">
      <alignment horizontal="center"/>
    </xf>
    <xf numFmtId="0" fontId="10" fillId="3" borderId="0" xfId="4" applyFont="1" applyFill="1" applyAlignment="1" applyProtection="1">
      <alignment horizontal="center" vertical="center"/>
      <protection locked="0"/>
    </xf>
    <xf numFmtId="10" fontId="11" fillId="3" borderId="0" xfId="4" applyNumberFormat="1" applyFont="1" applyFill="1" applyAlignment="1" applyProtection="1">
      <alignment horizontal="center" vertical="center"/>
      <protection locked="0"/>
    </xf>
    <xf numFmtId="164" fontId="1" fillId="0" borderId="0" xfId="4" applyNumberFormat="1" applyAlignment="1" applyProtection="1">
      <alignment horizontal="center" vertical="center" wrapText="1"/>
      <protection locked="0"/>
    </xf>
    <xf numFmtId="164" fontId="16" fillId="0" borderId="0" xfId="4" applyNumberFormat="1" applyFont="1" applyAlignment="1" applyProtection="1">
      <alignment horizontal="center" vertical="center" wrapText="1"/>
      <protection locked="0"/>
    </xf>
    <xf numFmtId="0" fontId="16" fillId="0" borderId="0" xfId="4" applyFont="1" applyAlignment="1" applyProtection="1">
      <alignment horizontal="center" vertical="center" wrapText="1"/>
      <protection locked="0"/>
    </xf>
    <xf numFmtId="0" fontId="16" fillId="0" borderId="0" xfId="4" applyFont="1" applyAlignment="1">
      <alignment horizontal="center" vertical="center"/>
    </xf>
    <xf numFmtId="0" fontId="1" fillId="0" borderId="0" xfId="4" applyAlignment="1">
      <alignment horizontal="center" vertical="center"/>
    </xf>
    <xf numFmtId="0" fontId="1" fillId="0" borderId="0" xfId="4" applyAlignment="1" applyProtection="1">
      <alignment horizontal="center" vertical="center" wrapText="1"/>
      <protection locked="0"/>
    </xf>
    <xf numFmtId="0" fontId="32" fillId="0" borderId="0" xfId="4" applyFont="1" applyAlignment="1">
      <alignment horizontal="center" vertical="center"/>
    </xf>
    <xf numFmtId="0" fontId="35" fillId="0" borderId="0" xfId="4" applyFont="1" applyAlignment="1">
      <alignment horizontal="center" vertical="center"/>
    </xf>
    <xf numFmtId="16" fontId="36" fillId="5" borderId="1" xfId="4" applyNumberFormat="1" applyFont="1" applyFill="1" applyBorder="1" applyAlignment="1" applyProtection="1">
      <alignment horizontal="center" vertical="center"/>
      <protection locked="0"/>
    </xf>
    <xf numFmtId="1" fontId="31" fillId="6" borderId="1" xfId="4" applyNumberFormat="1" applyFont="1" applyFill="1" applyBorder="1" applyAlignment="1" applyProtection="1">
      <alignment horizontal="center" vertical="center" wrapText="1"/>
      <protection locked="0"/>
    </xf>
    <xf numFmtId="1" fontId="34" fillId="6" borderId="1" xfId="4" applyNumberFormat="1" applyFont="1" applyFill="1" applyBorder="1" applyAlignment="1" applyProtection="1">
      <alignment horizontal="center" vertical="center" wrapText="1"/>
      <protection locked="0"/>
    </xf>
    <xf numFmtId="0" fontId="31" fillId="6" borderId="1" xfId="4" applyFont="1" applyFill="1" applyBorder="1" applyAlignment="1" applyProtection="1">
      <alignment horizontal="center" vertical="center" wrapText="1"/>
      <protection locked="0"/>
    </xf>
    <xf numFmtId="0" fontId="34" fillId="6" borderId="1" xfId="4" applyFont="1" applyFill="1" applyBorder="1" applyAlignment="1" applyProtection="1">
      <alignment horizontal="center" vertical="center" wrapText="1"/>
      <protection locked="0"/>
    </xf>
    <xf numFmtId="16" fontId="34" fillId="6" borderId="1" xfId="4" applyNumberFormat="1" applyFont="1" applyFill="1" applyBorder="1" applyAlignment="1" applyProtection="1">
      <alignment horizontal="center" vertical="center" wrapText="1"/>
      <protection locked="0"/>
    </xf>
    <xf numFmtId="3" fontId="34" fillId="6" borderId="1" xfId="4" applyNumberFormat="1" applyFont="1" applyFill="1" applyBorder="1" applyAlignment="1">
      <alignment horizontal="center" vertical="center"/>
    </xf>
    <xf numFmtId="1" fontId="31" fillId="7" borderId="1" xfId="4" applyNumberFormat="1" applyFont="1" applyFill="1" applyBorder="1" applyAlignment="1" applyProtection="1">
      <alignment horizontal="center" vertical="center" wrapText="1"/>
      <protection locked="0"/>
    </xf>
    <xf numFmtId="1" fontId="34" fillId="7" borderId="1" xfId="4" applyNumberFormat="1" applyFont="1" applyFill="1" applyBorder="1" applyAlignment="1" applyProtection="1">
      <alignment horizontal="center" vertical="center" wrapText="1"/>
      <protection locked="0"/>
    </xf>
    <xf numFmtId="0" fontId="31" fillId="7" borderId="1" xfId="4" applyFont="1" applyFill="1" applyBorder="1" applyAlignment="1" applyProtection="1">
      <alignment horizontal="center" vertical="center" wrapText="1"/>
      <protection locked="0"/>
    </xf>
    <xf numFmtId="3" fontId="34" fillId="7" borderId="1" xfId="4" applyNumberFormat="1" applyFont="1" applyFill="1" applyBorder="1" applyAlignment="1">
      <alignment horizontal="center" vertical="center"/>
    </xf>
    <xf numFmtId="0" fontId="34" fillId="7" borderId="1" xfId="4" applyFont="1" applyFill="1" applyBorder="1" applyAlignment="1" applyProtection="1">
      <alignment horizontal="center" vertical="center" wrapText="1"/>
      <protection locked="0"/>
    </xf>
    <xf numFmtId="1" fontId="31" fillId="8" borderId="1" xfId="4" applyNumberFormat="1" applyFont="1" applyFill="1" applyBorder="1" applyAlignment="1" applyProtection="1">
      <alignment horizontal="center" vertical="center" wrapText="1"/>
      <protection locked="0"/>
    </xf>
    <xf numFmtId="1" fontId="34" fillId="8" borderId="1" xfId="4" applyNumberFormat="1" applyFont="1" applyFill="1" applyBorder="1" applyAlignment="1" applyProtection="1">
      <alignment horizontal="center" vertical="center" wrapText="1"/>
      <protection locked="0"/>
    </xf>
    <xf numFmtId="0" fontId="31" fillId="8" borderId="1" xfId="4" applyFont="1" applyFill="1" applyBorder="1" applyAlignment="1" applyProtection="1">
      <alignment horizontal="center" vertical="center" wrapText="1"/>
      <protection locked="0"/>
    </xf>
    <xf numFmtId="3" fontId="34" fillId="8" borderId="1" xfId="4" applyNumberFormat="1" applyFont="1" applyFill="1" applyBorder="1" applyAlignment="1">
      <alignment horizontal="center" vertical="center"/>
    </xf>
    <xf numFmtId="0" fontId="34" fillId="8" borderId="1" xfId="4" applyFont="1" applyFill="1" applyBorder="1" applyAlignment="1" applyProtection="1">
      <alignment horizontal="center" vertical="center" wrapText="1"/>
      <protection locked="0"/>
    </xf>
    <xf numFmtId="1" fontId="31" fillId="9" borderId="1" xfId="4" applyNumberFormat="1" applyFont="1" applyFill="1" applyBorder="1" applyAlignment="1" applyProtection="1">
      <alignment horizontal="center" vertical="center" wrapText="1"/>
      <protection locked="0"/>
    </xf>
    <xf numFmtId="1" fontId="34" fillId="9" borderId="1" xfId="4" applyNumberFormat="1" applyFont="1" applyFill="1" applyBorder="1" applyAlignment="1" applyProtection="1">
      <alignment horizontal="center" vertical="center" wrapText="1"/>
      <protection locked="0"/>
    </xf>
    <xf numFmtId="0" fontId="31" fillId="9" borderId="1" xfId="4" applyFont="1" applyFill="1" applyBorder="1" applyAlignment="1" applyProtection="1">
      <alignment horizontal="center" vertical="center" wrapText="1"/>
      <protection locked="0"/>
    </xf>
    <xf numFmtId="3" fontId="34" fillId="9" borderId="1" xfId="4" applyNumberFormat="1" applyFont="1" applyFill="1" applyBorder="1" applyAlignment="1">
      <alignment horizontal="center" vertical="center"/>
    </xf>
    <xf numFmtId="0" fontId="34" fillId="9" borderId="1" xfId="4" applyFont="1" applyFill="1" applyBorder="1" applyAlignment="1" applyProtection="1">
      <alignment horizontal="center" vertical="center" wrapText="1"/>
      <protection locked="0"/>
    </xf>
    <xf numFmtId="1" fontId="31" fillId="10" borderId="1" xfId="4" applyNumberFormat="1" applyFont="1" applyFill="1" applyBorder="1" applyAlignment="1" applyProtection="1">
      <alignment horizontal="center" vertical="center" wrapText="1"/>
      <protection locked="0"/>
    </xf>
    <xf numFmtId="1" fontId="34" fillId="10" borderId="1" xfId="4" applyNumberFormat="1" applyFont="1" applyFill="1" applyBorder="1" applyAlignment="1" applyProtection="1">
      <alignment horizontal="center" vertical="center" wrapText="1"/>
      <protection locked="0"/>
    </xf>
    <xf numFmtId="0" fontId="31" fillId="10" borderId="1" xfId="4" applyFont="1" applyFill="1" applyBorder="1" applyAlignment="1" applyProtection="1">
      <alignment horizontal="center" vertical="center" wrapText="1"/>
      <protection locked="0"/>
    </xf>
    <xf numFmtId="3" fontId="34" fillId="10" borderId="1" xfId="4" applyNumberFormat="1" applyFont="1" applyFill="1" applyBorder="1" applyAlignment="1">
      <alignment horizontal="center" vertical="center"/>
    </xf>
    <xf numFmtId="0" fontId="34" fillId="10" borderId="1" xfId="4" applyFont="1" applyFill="1" applyBorder="1" applyAlignment="1" applyProtection="1">
      <alignment horizontal="center" vertical="center" wrapText="1"/>
      <protection locked="0"/>
    </xf>
    <xf numFmtId="1" fontId="31" fillId="11" borderId="1" xfId="4" applyNumberFormat="1" applyFont="1" applyFill="1" applyBorder="1" applyAlignment="1" applyProtection="1">
      <alignment horizontal="center" vertical="center" wrapText="1"/>
      <protection locked="0"/>
    </xf>
    <xf numFmtId="1" fontId="34" fillId="11" borderId="1" xfId="4" applyNumberFormat="1" applyFont="1" applyFill="1" applyBorder="1" applyAlignment="1" applyProtection="1">
      <alignment horizontal="center" vertical="center" wrapText="1"/>
      <protection locked="0"/>
    </xf>
    <xf numFmtId="0" fontId="31" fillId="11" borderId="1" xfId="4" applyFont="1" applyFill="1" applyBorder="1" applyAlignment="1" applyProtection="1">
      <alignment horizontal="center" vertical="center" wrapText="1"/>
      <protection locked="0"/>
    </xf>
    <xf numFmtId="3" fontId="34" fillId="11" borderId="1" xfId="4" applyNumberFormat="1" applyFont="1" applyFill="1" applyBorder="1" applyAlignment="1">
      <alignment horizontal="center" vertical="center"/>
    </xf>
    <xf numFmtId="0" fontId="34" fillId="11" borderId="1" xfId="4" applyFont="1" applyFill="1" applyBorder="1" applyAlignment="1" applyProtection="1">
      <alignment horizontal="center" vertical="center" wrapText="1"/>
      <protection locked="0"/>
    </xf>
    <xf numFmtId="1" fontId="36" fillId="12" borderId="1" xfId="4" applyNumberFormat="1" applyFont="1" applyFill="1" applyBorder="1" applyAlignment="1" applyProtection="1">
      <alignment horizontal="center" vertical="center" wrapText="1"/>
      <protection locked="0"/>
    </xf>
    <xf numFmtId="0" fontId="27" fillId="0" borderId="0" xfId="0" applyFont="1" applyAlignment="1">
      <alignment horizontal="justify" vertical="justify" wrapText="1"/>
    </xf>
    <xf numFmtId="0" fontId="25" fillId="0" borderId="0" xfId="0" quotePrefix="1" applyFont="1" applyAlignment="1">
      <alignment horizontal="justify" vertical="justify" wrapText="1"/>
    </xf>
    <xf numFmtId="0" fontId="37" fillId="0" borderId="0" xfId="0" quotePrefix="1" applyFont="1" applyAlignment="1">
      <alignment horizontal="center" vertical="justify" wrapText="1"/>
    </xf>
    <xf numFmtId="0" fontId="16" fillId="0" borderId="0" xfId="2" applyFont="1" applyAlignment="1">
      <alignment horizontal="center" vertical="center"/>
    </xf>
    <xf numFmtId="16" fontId="38" fillId="4" borderId="0" xfId="2" applyNumberFormat="1" applyFont="1" applyFill="1" applyAlignment="1" applyProtection="1">
      <alignment horizontal="center" vertical="center"/>
      <protection locked="0"/>
    </xf>
    <xf numFmtId="0" fontId="38" fillId="4" borderId="0" xfId="2" applyFont="1" applyFill="1" applyAlignment="1" applyProtection="1">
      <alignment horizontal="center" vertical="center" wrapText="1"/>
      <protection locked="0"/>
    </xf>
    <xf numFmtId="1" fontId="5" fillId="6" borderId="5" xfId="2" applyNumberFormat="1" applyFont="1" applyFill="1" applyBorder="1" applyAlignment="1" applyProtection="1">
      <alignment horizontal="center" vertical="center" wrapText="1"/>
      <protection locked="0"/>
    </xf>
    <xf numFmtId="0" fontId="16" fillId="6" borderId="5" xfId="2" applyFont="1" applyFill="1" applyBorder="1" applyAlignment="1" applyProtection="1">
      <alignment horizontal="center" vertical="center" wrapText="1"/>
      <protection locked="0"/>
    </xf>
    <xf numFmtId="1" fontId="39" fillId="6" borderId="5" xfId="2" applyNumberFormat="1" applyFont="1" applyFill="1" applyBorder="1" applyAlignment="1" applyProtection="1">
      <alignment horizontal="center" vertical="center" wrapText="1"/>
      <protection locked="0"/>
    </xf>
    <xf numFmtId="0" fontId="39" fillId="6" borderId="5" xfId="2" applyFont="1" applyFill="1" applyBorder="1" applyAlignment="1" applyProtection="1">
      <alignment horizontal="center" vertical="center" wrapText="1"/>
      <protection locked="0"/>
    </xf>
    <xf numFmtId="3" fontId="39" fillId="6" borderId="5" xfId="2" applyNumberFormat="1" applyFont="1" applyFill="1" applyBorder="1" applyAlignment="1">
      <alignment horizontal="center" vertical="center"/>
    </xf>
    <xf numFmtId="1" fontId="41" fillId="6" borderId="5" xfId="2" applyNumberFormat="1" applyFont="1" applyFill="1" applyBorder="1" applyAlignment="1" applyProtection="1">
      <alignment horizontal="center" vertical="center" wrapText="1"/>
      <protection locked="0"/>
    </xf>
    <xf numFmtId="1" fontId="41" fillId="6" borderId="5" xfId="2" quotePrefix="1" applyNumberFormat="1" applyFont="1" applyFill="1" applyBorder="1" applyAlignment="1" applyProtection="1">
      <alignment horizontal="center" vertical="center" wrapText="1"/>
      <protection locked="0"/>
    </xf>
    <xf numFmtId="1" fontId="5" fillId="13" borderId="5" xfId="2" applyNumberFormat="1" applyFont="1" applyFill="1" applyBorder="1" applyAlignment="1" applyProtection="1">
      <alignment horizontal="center" vertical="center" wrapText="1"/>
      <protection locked="0"/>
    </xf>
    <xf numFmtId="0" fontId="16" fillId="13" borderId="5" xfId="2" quotePrefix="1" applyFont="1" applyFill="1" applyBorder="1" applyAlignment="1" applyProtection="1">
      <alignment horizontal="center" vertical="center" wrapText="1"/>
      <protection locked="0"/>
    </xf>
    <xf numFmtId="0" fontId="16" fillId="13" borderId="5" xfId="2" applyFont="1" applyFill="1" applyBorder="1" applyAlignment="1" applyProtection="1">
      <alignment horizontal="center" vertical="center" wrapText="1"/>
      <protection locked="0"/>
    </xf>
    <xf numFmtId="1" fontId="5" fillId="13" borderId="5" xfId="2" quotePrefix="1" applyNumberFormat="1" applyFont="1" applyFill="1" applyBorder="1" applyAlignment="1" applyProtection="1">
      <alignment horizontal="center" vertical="center" wrapText="1"/>
      <protection locked="0"/>
    </xf>
    <xf numFmtId="3" fontId="39" fillId="13" borderId="5" xfId="2" applyNumberFormat="1" applyFont="1" applyFill="1" applyBorder="1" applyAlignment="1">
      <alignment horizontal="center" vertical="center"/>
    </xf>
    <xf numFmtId="0" fontId="39" fillId="13" borderId="5" xfId="2" applyFont="1" applyFill="1" applyBorder="1" applyAlignment="1" applyProtection="1">
      <alignment horizontal="center" vertical="center" wrapText="1"/>
      <protection locked="0"/>
    </xf>
    <xf numFmtId="0" fontId="40" fillId="13" borderId="5" xfId="2" applyFont="1" applyFill="1" applyBorder="1" applyAlignment="1">
      <alignment horizontal="center" vertical="center"/>
    </xf>
    <xf numFmtId="1" fontId="5" fillId="13" borderId="6" xfId="2" applyNumberFormat="1" applyFont="1" applyFill="1" applyBorder="1" applyAlignment="1" applyProtection="1">
      <alignment horizontal="center" vertical="center" wrapText="1"/>
      <protection locked="0"/>
    </xf>
    <xf numFmtId="1" fontId="5" fillId="13" borderId="6" xfId="2" quotePrefix="1" applyNumberFormat="1" applyFont="1" applyFill="1" applyBorder="1" applyAlignment="1" applyProtection="1">
      <alignment horizontal="center" vertical="center" wrapText="1"/>
      <protection locked="0"/>
    </xf>
    <xf numFmtId="0" fontId="16" fillId="13" borderId="6" xfId="2" applyFont="1" applyFill="1" applyBorder="1" applyAlignment="1" applyProtection="1">
      <alignment horizontal="center" vertical="center" wrapText="1"/>
      <protection locked="0"/>
    </xf>
    <xf numFmtId="0" fontId="39" fillId="13" borderId="6" xfId="2" applyFont="1" applyFill="1" applyBorder="1" applyAlignment="1" applyProtection="1">
      <alignment horizontal="center" vertical="center" wrapText="1"/>
      <protection locked="0"/>
    </xf>
    <xf numFmtId="1" fontId="5" fillId="8" borderId="5" xfId="2" applyNumberFormat="1" applyFont="1" applyFill="1" applyBorder="1" applyAlignment="1" applyProtection="1">
      <alignment horizontal="center" vertical="center" wrapText="1"/>
      <protection locked="0"/>
    </xf>
    <xf numFmtId="0" fontId="16" fillId="8" borderId="5" xfId="2" applyFont="1" applyFill="1" applyBorder="1" applyAlignment="1" applyProtection="1">
      <alignment horizontal="center" vertical="center" wrapText="1"/>
      <protection locked="0"/>
    </xf>
    <xf numFmtId="1" fontId="5" fillId="16" borderId="5" xfId="2" applyNumberFormat="1" applyFont="1" applyFill="1" applyBorder="1" applyAlignment="1" applyProtection="1">
      <alignment horizontal="center" vertical="center" wrapText="1"/>
      <protection locked="0"/>
    </xf>
    <xf numFmtId="1" fontId="16" fillId="16" borderId="5" xfId="2" applyNumberFormat="1" applyFont="1" applyFill="1" applyBorder="1" applyAlignment="1" applyProtection="1">
      <alignment horizontal="center" vertical="center" wrapText="1"/>
      <protection locked="0"/>
    </xf>
    <xf numFmtId="0" fontId="16" fillId="16" borderId="5" xfId="2" applyFont="1" applyFill="1" applyBorder="1" applyAlignment="1" applyProtection="1">
      <alignment horizontal="center" vertical="center" wrapText="1"/>
      <protection locked="0"/>
    </xf>
    <xf numFmtId="3" fontId="16" fillId="16" borderId="5" xfId="2" applyNumberFormat="1" applyFont="1" applyFill="1" applyBorder="1" applyAlignment="1">
      <alignment horizontal="center" vertical="center"/>
    </xf>
    <xf numFmtId="166" fontId="42" fillId="3" borderId="5" xfId="2" applyNumberFormat="1" applyFont="1" applyFill="1" applyBorder="1" applyAlignment="1" applyProtection="1">
      <alignment horizontal="center" vertical="center"/>
      <protection locked="0"/>
    </xf>
    <xf numFmtId="1" fontId="42" fillId="3" borderId="5" xfId="2" applyNumberFormat="1" applyFont="1" applyFill="1" applyBorder="1" applyAlignment="1" applyProtection="1">
      <alignment horizontal="center" vertical="center" wrapText="1"/>
      <protection locked="0"/>
    </xf>
    <xf numFmtId="1" fontId="29" fillId="3" borderId="5" xfId="2" applyNumberFormat="1" applyFont="1" applyFill="1" applyBorder="1" applyAlignment="1" applyProtection="1">
      <alignment horizontal="center" vertical="center" wrapText="1"/>
      <protection locked="0"/>
    </xf>
    <xf numFmtId="1" fontId="38" fillId="3" borderId="5" xfId="2" applyNumberFormat="1" applyFont="1" applyFill="1" applyBorder="1" applyAlignment="1" applyProtection="1">
      <alignment horizontal="center" vertical="center" wrapText="1"/>
      <protection locked="0"/>
    </xf>
    <xf numFmtId="3" fontId="38" fillId="3" borderId="5" xfId="2" applyNumberFormat="1" applyFont="1" applyFill="1" applyBorder="1" applyAlignment="1">
      <alignment horizontal="center" vertical="center"/>
    </xf>
    <xf numFmtId="0" fontId="38" fillId="3" borderId="5" xfId="2" applyFont="1" applyFill="1" applyBorder="1" applyAlignment="1" applyProtection="1">
      <alignment horizontal="center" vertical="center" wrapText="1"/>
      <protection locked="0"/>
    </xf>
    <xf numFmtId="0" fontId="39" fillId="8" borderId="5" xfId="2" applyFont="1" applyFill="1" applyBorder="1" applyAlignment="1" applyProtection="1">
      <alignment horizontal="center" vertical="center" wrapText="1"/>
      <protection locked="0"/>
    </xf>
    <xf numFmtId="0" fontId="5" fillId="8" borderId="5" xfId="2" applyFont="1" applyFill="1" applyBorder="1" applyAlignment="1" applyProtection="1">
      <alignment horizontal="center" vertical="center" wrapText="1"/>
      <protection locked="0"/>
    </xf>
    <xf numFmtId="1" fontId="43" fillId="8" borderId="5" xfId="2" applyNumberFormat="1" applyFont="1" applyFill="1" applyBorder="1" applyAlignment="1" applyProtection="1">
      <alignment horizontal="center" vertical="center" wrapText="1"/>
      <protection locked="0"/>
    </xf>
    <xf numFmtId="1" fontId="39" fillId="13" borderId="5" xfId="2" applyNumberFormat="1" applyFont="1" applyFill="1" applyBorder="1" applyAlignment="1" applyProtection="1">
      <alignment horizontal="center" vertical="center" wrapText="1"/>
      <protection locked="0"/>
    </xf>
    <xf numFmtId="1" fontId="39" fillId="13" borderId="6" xfId="2" applyNumberFormat="1" applyFont="1" applyFill="1" applyBorder="1" applyAlignment="1" applyProtection="1">
      <alignment horizontal="center" vertical="center" wrapText="1"/>
      <protection locked="0"/>
    </xf>
    <xf numFmtId="0" fontId="40" fillId="13" borderId="6" xfId="2" applyFont="1" applyFill="1" applyBorder="1" applyAlignment="1">
      <alignment horizontal="center" vertical="center"/>
    </xf>
    <xf numFmtId="1" fontId="39" fillId="8" borderId="5" xfId="2" applyNumberFormat="1" applyFont="1" applyFill="1" applyBorder="1" applyAlignment="1" applyProtection="1">
      <alignment horizontal="center" vertical="center" wrapText="1"/>
      <protection locked="0"/>
    </xf>
    <xf numFmtId="3" fontId="39" fillId="8" borderId="5" xfId="2" applyNumberFormat="1" applyFont="1" applyFill="1" applyBorder="1" applyAlignment="1">
      <alignment horizontal="center" vertical="center"/>
    </xf>
    <xf numFmtId="0" fontId="39" fillId="13" borderId="5" xfId="2" applyFont="1" applyFill="1" applyBorder="1" applyAlignment="1">
      <alignment horizontal="center" vertical="center"/>
    </xf>
    <xf numFmtId="0" fontId="5" fillId="13" borderId="5" xfId="2" applyFont="1" applyFill="1" applyBorder="1" applyAlignment="1" applyProtection="1">
      <alignment horizontal="center" vertical="center" wrapText="1"/>
      <protection locked="0"/>
    </xf>
    <xf numFmtId="0" fontId="8" fillId="17" borderId="2" xfId="4" applyFont="1" applyFill="1" applyBorder="1" applyAlignment="1">
      <alignment horizontal="center" vertical="center"/>
    </xf>
    <xf numFmtId="0" fontId="5" fillId="17" borderId="2" xfId="4" applyFont="1" applyFill="1" applyBorder="1" applyAlignment="1" applyProtection="1">
      <alignment horizontal="center" vertical="center"/>
      <protection locked="0"/>
    </xf>
    <xf numFmtId="0" fontId="8" fillId="17" borderId="2" xfId="4" applyFont="1" applyFill="1" applyBorder="1" applyAlignment="1" applyProtection="1">
      <alignment horizontal="center" vertical="center"/>
      <protection locked="0"/>
    </xf>
    <xf numFmtId="10" fontId="3" fillId="17" borderId="2" xfId="4" applyNumberFormat="1" applyFont="1" applyFill="1" applyBorder="1" applyAlignment="1" applyProtection="1">
      <alignment horizontal="center" vertical="center"/>
      <protection locked="0"/>
    </xf>
    <xf numFmtId="0" fontId="8" fillId="18" borderId="2" xfId="4" applyFont="1" applyFill="1" applyBorder="1" applyAlignment="1">
      <alignment horizontal="center" vertical="center"/>
    </xf>
    <xf numFmtId="0" fontId="5" fillId="18" borderId="2" xfId="4" applyFont="1" applyFill="1" applyBorder="1" applyAlignment="1" applyProtection="1">
      <alignment horizontal="center" vertical="center"/>
      <protection locked="0"/>
    </xf>
    <xf numFmtId="0" fontId="8" fillId="18" borderId="2" xfId="4" applyFont="1" applyFill="1" applyBorder="1" applyAlignment="1" applyProtection="1">
      <alignment horizontal="center" vertical="center"/>
      <protection locked="0"/>
    </xf>
    <xf numFmtId="10" fontId="3" fillId="18" borderId="2" xfId="4" applyNumberFormat="1" applyFont="1" applyFill="1" applyBorder="1" applyAlignment="1" applyProtection="1">
      <alignment horizontal="center" vertical="center"/>
      <protection locked="0"/>
    </xf>
    <xf numFmtId="0" fontId="5" fillId="0" borderId="2" xfId="4" applyFont="1" applyBorder="1" applyAlignment="1">
      <alignment horizontal="center" vertical="center"/>
    </xf>
    <xf numFmtId="0" fontId="5" fillId="18" borderId="2" xfId="4" applyFont="1" applyFill="1" applyBorder="1" applyAlignment="1">
      <alignment horizontal="center" vertical="center"/>
    </xf>
    <xf numFmtId="0" fontId="5" fillId="17" borderId="2" xfId="4" applyFont="1" applyFill="1" applyBorder="1" applyAlignment="1">
      <alignment horizontal="center" vertical="center"/>
    </xf>
    <xf numFmtId="166" fontId="33" fillId="9" borderId="1" xfId="4" applyNumberFormat="1" applyFont="1" applyFill="1" applyBorder="1" applyAlignment="1" applyProtection="1">
      <alignment horizontal="center" vertical="center" textRotation="90" wrapText="1"/>
      <protection locked="0"/>
    </xf>
    <xf numFmtId="166" fontId="33" fillId="11" borderId="1" xfId="4" applyNumberFormat="1" applyFont="1" applyFill="1" applyBorder="1" applyAlignment="1" applyProtection="1">
      <alignment horizontal="center" vertical="center" textRotation="90" wrapText="1"/>
      <protection locked="0"/>
    </xf>
    <xf numFmtId="166" fontId="33" fillId="8" borderId="1" xfId="4" applyNumberFormat="1" applyFont="1" applyFill="1" applyBorder="1" applyAlignment="1" applyProtection="1">
      <alignment horizontal="center" vertical="center" textRotation="90" wrapText="1"/>
      <protection locked="0"/>
    </xf>
    <xf numFmtId="166" fontId="33" fillId="7" borderId="1" xfId="4" applyNumberFormat="1" applyFont="1" applyFill="1" applyBorder="1" applyAlignment="1" applyProtection="1">
      <alignment horizontal="center" vertical="center" textRotation="90" wrapText="1"/>
      <protection locked="0"/>
    </xf>
    <xf numFmtId="166" fontId="33" fillId="6" borderId="1" xfId="4" applyNumberFormat="1" applyFont="1" applyFill="1" applyBorder="1" applyAlignment="1" applyProtection="1">
      <alignment horizontal="center" vertical="center" textRotation="90" wrapText="1"/>
      <protection locked="0"/>
    </xf>
    <xf numFmtId="0" fontId="30" fillId="3" borderId="0" xfId="4" quotePrefix="1" applyFont="1" applyFill="1" applyAlignment="1">
      <alignment horizontal="center" vertical="center"/>
    </xf>
    <xf numFmtId="16" fontId="36" fillId="5" borderId="1" xfId="4" applyNumberFormat="1" applyFont="1" applyFill="1" applyBorder="1" applyAlignment="1" applyProtection="1">
      <alignment horizontal="center" vertical="center"/>
      <protection locked="0"/>
    </xf>
    <xf numFmtId="0" fontId="36" fillId="5" borderId="1" xfId="4" applyFont="1" applyFill="1" applyBorder="1" applyAlignment="1" applyProtection="1">
      <alignment horizontal="center" vertical="center" wrapText="1"/>
      <protection locked="0"/>
    </xf>
    <xf numFmtId="16" fontId="23" fillId="3" borderId="0" xfId="4" applyNumberFormat="1" applyFont="1" applyFill="1" applyAlignment="1" applyProtection="1">
      <alignment horizontal="center" vertical="center"/>
      <protection locked="0"/>
    </xf>
    <xf numFmtId="166" fontId="33" fillId="10" borderId="1" xfId="4" applyNumberFormat="1" applyFont="1" applyFill="1" applyBorder="1" applyAlignment="1" applyProtection="1">
      <alignment horizontal="center" vertical="center" textRotation="90" wrapText="1"/>
      <protection locked="0"/>
    </xf>
    <xf numFmtId="0" fontId="26" fillId="3" borderId="3" xfId="4" applyFont="1" applyFill="1" applyBorder="1" applyAlignment="1">
      <alignment horizontal="center" vertical="center"/>
    </xf>
    <xf numFmtId="0" fontId="26" fillId="3" borderId="4" xfId="4" applyFont="1" applyFill="1" applyBorder="1" applyAlignment="1">
      <alignment horizontal="center" vertical="center"/>
    </xf>
    <xf numFmtId="0" fontId="19" fillId="3" borderId="0" xfId="4" quotePrefix="1" applyFont="1" applyFill="1" applyAlignment="1">
      <alignment horizontal="center" vertical="center"/>
    </xf>
    <xf numFmtId="0" fontId="19" fillId="3" borderId="0" xfId="4" applyFont="1" applyFill="1" applyAlignment="1">
      <alignment horizontal="center" vertical="center"/>
    </xf>
    <xf numFmtId="0" fontId="24" fillId="3" borderId="0" xfId="4" applyFont="1" applyFill="1" applyAlignment="1">
      <alignment horizontal="center" vertical="center"/>
    </xf>
    <xf numFmtId="0" fontId="18" fillId="3" borderId="0" xfId="4" applyFont="1" applyFill="1" applyAlignment="1">
      <alignment horizontal="center" vertical="center"/>
    </xf>
    <xf numFmtId="0" fontId="26" fillId="3" borderId="2" xfId="4" applyFont="1" applyFill="1" applyBorder="1" applyAlignment="1">
      <alignment horizontal="center" vertical="center"/>
    </xf>
    <xf numFmtId="16" fontId="38" fillId="4" borderId="0" xfId="2" applyNumberFormat="1" applyFont="1" applyFill="1" applyAlignment="1" applyProtection="1">
      <alignment horizontal="center" vertical="center"/>
      <protection locked="0"/>
    </xf>
    <xf numFmtId="0" fontId="38" fillId="4" borderId="0" xfId="2" applyFont="1" applyFill="1" applyAlignment="1" applyProtection="1">
      <alignment horizontal="center" vertical="center" wrapText="1"/>
      <protection locked="0"/>
    </xf>
    <xf numFmtId="0" fontId="20" fillId="4" borderId="0" xfId="2" applyFont="1" applyFill="1" applyAlignment="1">
      <alignment horizontal="center" vertical="center"/>
    </xf>
    <xf numFmtId="0" fontId="22" fillId="4" borderId="0" xfId="2" applyFont="1" applyFill="1" applyAlignment="1">
      <alignment horizontal="center" vertical="center"/>
    </xf>
    <xf numFmtId="0" fontId="21" fillId="4" borderId="0" xfId="2" quotePrefix="1" applyFont="1" applyFill="1" applyAlignment="1">
      <alignment horizontal="center" vertical="center"/>
    </xf>
    <xf numFmtId="0" fontId="21" fillId="4" borderId="0" xfId="2" applyFont="1" applyFill="1" applyAlignment="1">
      <alignment horizontal="center" vertical="center"/>
    </xf>
    <xf numFmtId="1" fontId="19" fillId="15" borderId="0" xfId="2" applyNumberFormat="1" applyFont="1" applyFill="1" applyAlignment="1" applyProtection="1">
      <alignment horizontal="center" vertical="center" wrapText="1"/>
      <protection locked="0"/>
    </xf>
    <xf numFmtId="166" fontId="13" fillId="16" borderId="5" xfId="2" applyNumberFormat="1" applyFont="1" applyFill="1" applyBorder="1" applyAlignment="1" applyProtection="1">
      <alignment horizontal="center" vertical="center" textRotation="90"/>
      <protection locked="0"/>
    </xf>
    <xf numFmtId="1" fontId="19" fillId="14" borderId="0" xfId="2" quotePrefix="1" applyNumberFormat="1" applyFont="1" applyFill="1" applyAlignment="1" applyProtection="1">
      <alignment horizontal="center" vertical="center" wrapText="1"/>
      <protection locked="0"/>
    </xf>
    <xf numFmtId="1" fontId="19" fillId="14" borderId="0" xfId="2" applyNumberFormat="1" applyFont="1" applyFill="1" applyAlignment="1" applyProtection="1">
      <alignment horizontal="center" vertical="center" wrapText="1"/>
      <protection locked="0"/>
    </xf>
    <xf numFmtId="166" fontId="12" fillId="6" borderId="0" xfId="2" applyNumberFormat="1" applyFont="1" applyFill="1" applyAlignment="1" applyProtection="1">
      <alignment horizontal="center" vertical="center" textRotation="90" wrapText="1"/>
      <protection locked="0"/>
    </xf>
    <xf numFmtId="166" fontId="12" fillId="13" borderId="0" xfId="2" applyNumberFormat="1" applyFont="1" applyFill="1" applyAlignment="1" applyProtection="1">
      <alignment horizontal="center" vertical="center" textRotation="90" wrapText="1"/>
      <protection locked="0"/>
    </xf>
    <xf numFmtId="166" fontId="12" fillId="8" borderId="5" xfId="2" applyNumberFormat="1" applyFont="1" applyFill="1" applyBorder="1" applyAlignment="1" applyProtection="1">
      <alignment horizontal="center" vertical="center" textRotation="90" wrapText="1"/>
      <protection locked="0"/>
    </xf>
    <xf numFmtId="0" fontId="23" fillId="4" borderId="0" xfId="2" applyFont="1" applyFill="1" applyAlignment="1">
      <alignment horizontal="center" vertical="center"/>
    </xf>
    <xf numFmtId="0" fontId="19" fillId="4" borderId="0" xfId="2" applyFont="1" applyFill="1" applyAlignment="1">
      <alignment horizontal="center" vertical="center"/>
    </xf>
  </cellXfs>
  <cellStyles count="5">
    <cellStyle name="Normal" xfId="0" builtinId="0"/>
    <cellStyle name="Normal 2" xfId="1"/>
    <cellStyle name="Normal 2 2" xfId="2"/>
    <cellStyle name="Normal 2 2 2" xfId="3"/>
    <cellStyle name="Normal_Torneios Challenger 2008_14 técnicos_com Mata-Mata" xfId="4"/>
  </cellStyles>
  <dxfs count="0"/>
  <tableStyles count="0" defaultTableStyle="TableStyleMedium9" defaultPivotStyle="PivotStyleLight16"/>
  <colors>
    <mruColors>
      <color rgb="FFFFFF66"/>
      <color rgb="FF0000CC"/>
      <color rgb="FF9966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B110"/>
  <sheetViews>
    <sheetView zoomScale="110" zoomScaleNormal="110" workbookViewId="0">
      <selection activeCell="M2" sqref="M2:O2"/>
    </sheetView>
  </sheetViews>
  <sheetFormatPr defaultColWidth="8" defaultRowHeight="12" x14ac:dyDescent="0.2"/>
  <cols>
    <col min="1" max="1" width="19.7109375" style="12" bestFit="1" customWidth="1"/>
    <col min="2" max="2" width="3.140625" style="12" customWidth="1"/>
    <col min="3" max="3" width="19.7109375" style="12" bestFit="1" customWidth="1"/>
    <col min="4" max="11" width="3.7109375" style="12" customWidth="1"/>
    <col min="12" max="12" width="19.7109375" style="15" bestFit="1" customWidth="1"/>
    <col min="13" max="17" width="3.7109375" style="12" customWidth="1"/>
    <col min="18" max="18" width="12" style="15" bestFit="1" customWidth="1"/>
    <col min="19" max="21" width="3.7109375" style="12" customWidth="1"/>
    <col min="22" max="22" width="5" style="15" hidden="1" customWidth="1"/>
    <col min="23" max="23" width="10.5703125" style="15" bestFit="1" customWidth="1"/>
    <col min="24" max="26" width="10.85546875" style="15" bestFit="1" customWidth="1"/>
    <col min="27" max="27" width="10.7109375" style="15" bestFit="1" customWidth="1"/>
    <col min="28" max="28" width="10.85546875" style="15" bestFit="1" customWidth="1"/>
    <col min="29" max="16384" width="8" style="15"/>
  </cols>
  <sheetData>
    <row r="1" spans="1:28" x14ac:dyDescent="0.2">
      <c r="A1" s="12" t="str">
        <f>'Tab Primeira Fase'!N8</f>
        <v>ANDRÉ BRANDÃO</v>
      </c>
      <c r="B1" s="12">
        <f>IF('Tab Primeira Fase'!O8&lt;'Tab Primeira Fase'!Q8,0,IF('Tab Primeira Fase'!O8='Tab Primeira Fase'!Q8,1,IF('Tab Primeira Fase'!O8&gt;'Tab Primeira Fase'!Q8,2)))</f>
        <v>0</v>
      </c>
      <c r="C1" s="12" t="str">
        <f>'Tab Primeira Fase'!R8</f>
        <v>FRANCISCO</v>
      </c>
      <c r="D1" s="12">
        <f>IF('Tab Primeira Fase'!O8&gt;'Tab Primeira Fase'!Q8,0,IF('Tab Primeira Fase'!O8='Tab Primeira Fase'!Q8,1,IF('Tab Primeira Fase'!O8&lt;'Tab Primeira Fase'!Q8,2)))</f>
        <v>2</v>
      </c>
      <c r="E1" s="12">
        <f>IF(ISNUMBER('Tab Primeira Fase'!O8),1,0)</f>
        <v>1</v>
      </c>
      <c r="F1" s="12">
        <f>IF(B1*E1=2,1,0)</f>
        <v>0</v>
      </c>
      <c r="G1" s="12">
        <f>IF(B1*E1=1,1,0)</f>
        <v>0</v>
      </c>
      <c r="H1" s="12">
        <f>IF(B1=0,IF(E1=1,1,0),0)</f>
        <v>1</v>
      </c>
      <c r="I1" s="12">
        <f>IF(E1*D1=2,1,0)</f>
        <v>1</v>
      </c>
      <c r="J1" s="12">
        <f>IF(E1*D1=1,1,0)</f>
        <v>0</v>
      </c>
      <c r="K1" s="12">
        <f>IF(D1=0,IF(E1=1,1,0),0)</f>
        <v>0</v>
      </c>
      <c r="L1" s="13" t="s">
        <v>10</v>
      </c>
      <c r="M1" s="14" t="s">
        <v>12</v>
      </c>
      <c r="N1" s="14" t="s">
        <v>4</v>
      </c>
      <c r="O1" s="14" t="s">
        <v>3</v>
      </c>
      <c r="P1" s="14" t="s">
        <v>22</v>
      </c>
      <c r="Q1" s="14" t="s">
        <v>14</v>
      </c>
      <c r="W1" s="12" t="s">
        <v>23</v>
      </c>
      <c r="X1" s="12" t="s">
        <v>6</v>
      </c>
      <c r="Y1" s="12" t="s">
        <v>24</v>
      </c>
      <c r="Z1" s="12" t="s">
        <v>25</v>
      </c>
      <c r="AA1" s="12" t="s">
        <v>26</v>
      </c>
      <c r="AB1" s="12" t="s">
        <v>27</v>
      </c>
    </row>
    <row r="2" spans="1:28" x14ac:dyDescent="0.2">
      <c r="A2" s="12" t="str">
        <f>'Tab Primeira Fase'!N9</f>
        <v>MALCHER</v>
      </c>
      <c r="B2" s="12">
        <f>IF('Tab Primeira Fase'!O9&lt;'Tab Primeira Fase'!Q9,0,IF('Tab Primeira Fase'!O9='Tab Primeira Fase'!Q9,1,IF('Tab Primeira Fase'!O9&gt;'Tab Primeira Fase'!Q9,2)))</f>
        <v>0</v>
      </c>
      <c r="C2" s="12" t="str">
        <f>'Tab Primeira Fase'!R9</f>
        <v>JORGE DIAS</v>
      </c>
      <c r="D2" s="12">
        <f>IF('Tab Primeira Fase'!O9&gt;'Tab Primeira Fase'!Q9,0,IF('Tab Primeira Fase'!O9='Tab Primeira Fase'!Q9,1,IF('Tab Primeira Fase'!O9&lt;'Tab Primeira Fase'!Q9,2)))</f>
        <v>2</v>
      </c>
      <c r="E2" s="12">
        <f>IF(ISNUMBER('Tab Primeira Fase'!O9),1,0)</f>
        <v>1</v>
      </c>
      <c r="F2" s="12">
        <f t="shared" ref="F2:F65" si="0">IF(B2*E2=2,1,0)</f>
        <v>0</v>
      </c>
      <c r="G2" s="12">
        <f t="shared" ref="G2:G65" si="1">IF(B2*E2=1,1,0)</f>
        <v>0</v>
      </c>
      <c r="H2" s="12">
        <f t="shared" ref="H2:H65" si="2">IF(B2=0,IF(E2=1,1,0),0)</f>
        <v>1</v>
      </c>
      <c r="I2" s="12">
        <f t="shared" ref="I2:I65" si="3">IF(E2*D2=2,1,0)</f>
        <v>1</v>
      </c>
      <c r="J2" s="12">
        <f t="shared" ref="J2:J65" si="4">IF(E2*D2=1,1,0)</f>
        <v>0</v>
      </c>
      <c r="K2" s="12">
        <f t="shared" ref="K2:K65" si="5">IF(D2=0,IF(E2=1,1,0),0)</f>
        <v>0</v>
      </c>
      <c r="L2" s="36" t="s">
        <v>74</v>
      </c>
      <c r="M2" s="12">
        <f t="shared" ref="M2:M8" si="6">SUMIF($A$1:$A$708,L2,$F$1:$F$708)+SUMIF($C$1:$C$708,L2,$I$1:$I$708)</f>
        <v>2</v>
      </c>
      <c r="N2" s="12">
        <f t="shared" ref="N2:N8" si="7">SUMIF($A$1:$A$708,L2,$G$1:$G$708)+SUMIF($C$1:$C$708,L2,$J$1:$J$708)</f>
        <v>3</v>
      </c>
      <c r="O2" s="12">
        <f t="shared" ref="O2:O8" si="8">SUMIF($A$1:$A$708,L2,$H$1:$H$708)+SUMIF($C$1:$C$708,L2,$K$1:$K$708)</f>
        <v>1</v>
      </c>
      <c r="P2" s="12">
        <f>SUMIF('Tab Primeira Fase'!$N$8:$N$815,L2,'Tab Primeira Fase'!$O$8:$O$815)+SUMIF('Tab Primeira Fase'!$R$8:$R$815,L2,'Tab Primeira Fase'!$Q$8:$Q$815)</f>
        <v>8</v>
      </c>
      <c r="Q2" s="12">
        <f>SUMIF('Tab Primeira Fase'!$N$8:$N$815,L2,'Tab Primeira Fase'!$Q$8:$Q$815)+SUMIF('Tab Primeira Fase'!$R$8:$R$815,L2,'Tab Primeira Fase'!$O$8:$O$815)</f>
        <v>6</v>
      </c>
      <c r="R2" s="15">
        <f>(1000000*((3*M2)+N2))+(10000*M2)+(100*(P2-Q2))+P2+(0.001*(7-T2))</f>
        <v>9020208.0059999991</v>
      </c>
      <c r="S2" s="12">
        <f>RANK(R2,$R$2:$R$8)</f>
        <v>3</v>
      </c>
      <c r="T2" s="12">
        <v>1</v>
      </c>
      <c r="U2" s="12">
        <f>IF($S$2=T2,2,0)+IF($S$3=T2,3,0)+IF($S$4=T2,4,0)+IF($S$5=T2,5,0)+IF($S$6=T2,6,0)+IF($S$7=T2,7,0)+IF($S$8=T2,8,0)</f>
        <v>5</v>
      </c>
      <c r="W2" s="16" t="str">
        <f t="shared" ref="W2:AB2" si="9">CONCATENATE("'Auxiliar'!",W$1,$U2)</f>
        <v>'Auxiliar'!L5</v>
      </c>
      <c r="X2" s="16" t="str">
        <f t="shared" si="9"/>
        <v>'Auxiliar'!M5</v>
      </c>
      <c r="Y2" s="16" t="str">
        <f t="shared" si="9"/>
        <v>'Auxiliar'!N5</v>
      </c>
      <c r="Z2" s="16" t="str">
        <f t="shared" si="9"/>
        <v>'Auxiliar'!O5</v>
      </c>
      <c r="AA2" s="16" t="str">
        <f t="shared" si="9"/>
        <v>'Auxiliar'!P5</v>
      </c>
      <c r="AB2" s="16" t="str">
        <f t="shared" si="9"/>
        <v>'Auxiliar'!Q5</v>
      </c>
    </row>
    <row r="3" spans="1:28" x14ac:dyDescent="0.2">
      <c r="A3" s="12" t="str">
        <f>'Tab Primeira Fase'!N10</f>
        <v>MARCELO PORTO</v>
      </c>
      <c r="B3" s="12">
        <f>IF('Tab Primeira Fase'!O10&lt;'Tab Primeira Fase'!Q10,0,IF('Tab Primeira Fase'!O10='Tab Primeira Fase'!Q10,1,IF('Tab Primeira Fase'!O10&gt;'Tab Primeira Fase'!Q10,2)))</f>
        <v>2</v>
      </c>
      <c r="C3" s="12" t="str">
        <f>'Tab Primeira Fase'!R10</f>
        <v>JULIANO</v>
      </c>
      <c r="D3" s="12">
        <f>IF('Tab Primeira Fase'!O10&gt;'Tab Primeira Fase'!Q10,0,IF('Tab Primeira Fase'!O10='Tab Primeira Fase'!Q10,1,IF('Tab Primeira Fase'!O10&lt;'Tab Primeira Fase'!Q10,2)))</f>
        <v>0</v>
      </c>
      <c r="E3" s="12">
        <f>IF(ISNUMBER('Tab Primeira Fase'!O10),1,0)</f>
        <v>1</v>
      </c>
      <c r="F3" s="12">
        <f t="shared" si="0"/>
        <v>1</v>
      </c>
      <c r="G3" s="12">
        <f t="shared" si="1"/>
        <v>0</v>
      </c>
      <c r="H3" s="12">
        <f t="shared" si="2"/>
        <v>0</v>
      </c>
      <c r="I3" s="12">
        <f t="shared" si="3"/>
        <v>0</v>
      </c>
      <c r="J3" s="12">
        <f t="shared" si="4"/>
        <v>0</v>
      </c>
      <c r="K3" s="12">
        <f t="shared" si="5"/>
        <v>1</v>
      </c>
      <c r="L3" s="36" t="s">
        <v>75</v>
      </c>
      <c r="M3" s="12">
        <f t="shared" si="6"/>
        <v>2</v>
      </c>
      <c r="N3" s="12">
        <f t="shared" si="7"/>
        <v>4</v>
      </c>
      <c r="O3" s="12">
        <f t="shared" si="8"/>
        <v>0</v>
      </c>
      <c r="P3" s="12">
        <f>SUMIF('Tab Primeira Fase'!$N$8:$N$815,L3,'Tab Primeira Fase'!$O$8:$O$815)+SUMIF('Tab Primeira Fase'!$R$8:$R$815,L3,'Tab Primeira Fase'!$Q$8:$Q$815)</f>
        <v>9</v>
      </c>
      <c r="Q3" s="12">
        <f>SUMIF('Tab Primeira Fase'!$N$8:$N$815,L3,'Tab Primeira Fase'!$Q$8:$Q$815)+SUMIF('Tab Primeira Fase'!$R$8:$R$815,L3,'Tab Primeira Fase'!$O$8:$O$815)</f>
        <v>5</v>
      </c>
      <c r="R3" s="15">
        <f t="shared" ref="R3:R8" si="10">(1000000*((3*M3)+N3))+(10000*M3)+(100*(P3-Q3))+P3+(0.001*(7-T3))</f>
        <v>10020409.005000001</v>
      </c>
      <c r="S3" s="12">
        <f t="shared" ref="S3:S8" si="11">RANK(R3,$R$2:$R$8)</f>
        <v>2</v>
      </c>
      <c r="T3" s="12">
        <v>2</v>
      </c>
      <c r="U3" s="12">
        <f t="shared" ref="U3:U8" si="12">IF($S$2=T3,2,0)+IF($S$3=T3,3,0)+IF($S$4=T3,4,0)+IF($S$5=T3,5,0)+IF($S$6=T3,6,0)+IF($S$7=T3,7,0)+IF($S$8=T3,8,0)</f>
        <v>3</v>
      </c>
      <c r="W3" s="16" t="str">
        <f t="shared" ref="W3:AB8" si="13">CONCATENATE("'Auxiliar'!",W$1,$U3)</f>
        <v>'Auxiliar'!L3</v>
      </c>
      <c r="X3" s="16" t="str">
        <f t="shared" si="13"/>
        <v>'Auxiliar'!M3</v>
      </c>
      <c r="Y3" s="16" t="str">
        <f t="shared" si="13"/>
        <v>'Auxiliar'!N3</v>
      </c>
      <c r="Z3" s="16" t="str">
        <f t="shared" si="13"/>
        <v>'Auxiliar'!O3</v>
      </c>
      <c r="AA3" s="16" t="str">
        <f t="shared" si="13"/>
        <v>'Auxiliar'!P3</v>
      </c>
      <c r="AB3" s="16" t="str">
        <f t="shared" si="13"/>
        <v>'Auxiliar'!Q3</v>
      </c>
    </row>
    <row r="4" spans="1:28" x14ac:dyDescent="0.2">
      <c r="A4" s="12" t="str">
        <f>'Tab Primeira Fase'!N11</f>
        <v>RODRIGO BARROS</v>
      </c>
      <c r="B4" s="12">
        <f>IF('Tab Primeira Fase'!O11&lt;'Tab Primeira Fase'!Q11,0,IF('Tab Primeira Fase'!O11='Tab Primeira Fase'!Q11,1,IF('Tab Primeira Fase'!O11&gt;'Tab Primeira Fase'!Q11,2)))</f>
        <v>1</v>
      </c>
      <c r="C4" s="12" t="str">
        <f>'Tab Primeira Fase'!R11</f>
        <v>HÉLIO</v>
      </c>
      <c r="D4" s="12">
        <f>IF('Tab Primeira Fase'!O11&gt;'Tab Primeira Fase'!Q11,0,IF('Tab Primeira Fase'!O11='Tab Primeira Fase'!Q11,1,IF('Tab Primeira Fase'!O11&lt;'Tab Primeira Fase'!Q11,2)))</f>
        <v>1</v>
      </c>
      <c r="E4" s="12">
        <f>IF(ISNUMBER('Tab Primeira Fase'!O11),1,0)</f>
        <v>1</v>
      </c>
      <c r="F4" s="12">
        <f t="shared" si="0"/>
        <v>0</v>
      </c>
      <c r="G4" s="12">
        <f t="shared" si="1"/>
        <v>1</v>
      </c>
      <c r="H4" s="12">
        <f t="shared" si="2"/>
        <v>0</v>
      </c>
      <c r="I4" s="12">
        <f t="shared" si="3"/>
        <v>0</v>
      </c>
      <c r="J4" s="12">
        <f t="shared" si="4"/>
        <v>1</v>
      </c>
      <c r="K4" s="12">
        <f t="shared" si="5"/>
        <v>0</v>
      </c>
      <c r="L4" s="36" t="s">
        <v>76</v>
      </c>
      <c r="M4" s="12">
        <f t="shared" si="6"/>
        <v>1</v>
      </c>
      <c r="N4" s="12">
        <f t="shared" si="7"/>
        <v>4</v>
      </c>
      <c r="O4" s="12">
        <f t="shared" si="8"/>
        <v>1</v>
      </c>
      <c r="P4" s="12">
        <f>SUMIF('Tab Primeira Fase'!$N$8:$N$815,L4,'Tab Primeira Fase'!$O$8:$O$815)+SUMIF('Tab Primeira Fase'!$R$8:$R$815,L4,'Tab Primeira Fase'!$Q$8:$Q$815)</f>
        <v>4</v>
      </c>
      <c r="Q4" s="12">
        <f>SUMIF('Tab Primeira Fase'!$N$8:$N$815,L4,'Tab Primeira Fase'!$Q$8:$Q$815)+SUMIF('Tab Primeira Fase'!$R$8:$R$815,L4,'Tab Primeira Fase'!$O$8:$O$815)</f>
        <v>7</v>
      </c>
      <c r="R4" s="15">
        <f t="shared" si="10"/>
        <v>7009704.0039999997</v>
      </c>
      <c r="S4" s="12">
        <f t="shared" si="11"/>
        <v>6</v>
      </c>
      <c r="T4" s="12">
        <v>3</v>
      </c>
      <c r="U4" s="12">
        <f t="shared" si="12"/>
        <v>2</v>
      </c>
      <c r="W4" s="16" t="str">
        <f t="shared" si="13"/>
        <v>'Auxiliar'!L2</v>
      </c>
      <c r="X4" s="16" t="str">
        <f t="shared" si="13"/>
        <v>'Auxiliar'!M2</v>
      </c>
      <c r="Y4" s="16" t="str">
        <f t="shared" si="13"/>
        <v>'Auxiliar'!N2</v>
      </c>
      <c r="Z4" s="16" t="str">
        <f t="shared" si="13"/>
        <v>'Auxiliar'!O2</v>
      </c>
      <c r="AA4" s="16" t="str">
        <f t="shared" si="13"/>
        <v>'Auxiliar'!P2</v>
      </c>
      <c r="AB4" s="16" t="str">
        <f t="shared" si="13"/>
        <v>'Auxiliar'!Q2</v>
      </c>
    </row>
    <row r="5" spans="1:28" x14ac:dyDescent="0.2">
      <c r="A5" s="12" t="str">
        <f>'Tab Primeira Fase'!N12</f>
        <v>AÉCIO</v>
      </c>
      <c r="B5" s="12">
        <f>IF('Tab Primeira Fase'!O12&lt;'Tab Primeira Fase'!Q12,0,IF('Tab Primeira Fase'!O12='Tab Primeira Fase'!Q12,1,IF('Tab Primeira Fase'!O12&gt;'Tab Primeira Fase'!Q12,2)))</f>
        <v>0</v>
      </c>
      <c r="C5" s="12" t="str">
        <f>'Tab Primeira Fase'!R12</f>
        <v>VANDER</v>
      </c>
      <c r="D5" s="12">
        <f>IF('Tab Primeira Fase'!O12&gt;'Tab Primeira Fase'!Q12,0,IF('Tab Primeira Fase'!O12='Tab Primeira Fase'!Q12,1,IF('Tab Primeira Fase'!O12&lt;'Tab Primeira Fase'!Q12,2)))</f>
        <v>2</v>
      </c>
      <c r="E5" s="12">
        <f>IF(ISNUMBER('Tab Primeira Fase'!O12),1,0)</f>
        <v>1</v>
      </c>
      <c r="F5" s="12">
        <f t="shared" si="0"/>
        <v>0</v>
      </c>
      <c r="G5" s="12">
        <f t="shared" si="1"/>
        <v>0</v>
      </c>
      <c r="H5" s="12">
        <f t="shared" si="2"/>
        <v>1</v>
      </c>
      <c r="I5" s="12">
        <f t="shared" si="3"/>
        <v>1</v>
      </c>
      <c r="J5" s="12">
        <f t="shared" si="4"/>
        <v>0</v>
      </c>
      <c r="K5" s="12">
        <f t="shared" si="5"/>
        <v>0</v>
      </c>
      <c r="L5" s="36" t="s">
        <v>62</v>
      </c>
      <c r="M5" s="12">
        <f t="shared" si="6"/>
        <v>3</v>
      </c>
      <c r="N5" s="12">
        <f t="shared" si="7"/>
        <v>1</v>
      </c>
      <c r="O5" s="12">
        <f t="shared" si="8"/>
        <v>2</v>
      </c>
      <c r="P5" s="12">
        <f>SUMIF('Tab Primeira Fase'!$N$8:$N$815,L5,'Tab Primeira Fase'!$O$8:$O$815)+SUMIF('Tab Primeira Fase'!$R$8:$R$815,L5,'Tab Primeira Fase'!$Q$8:$Q$815)</f>
        <v>12</v>
      </c>
      <c r="Q5" s="12">
        <f>SUMIF('Tab Primeira Fase'!$N$8:$N$815,L5,'Tab Primeira Fase'!$Q$8:$Q$815)+SUMIF('Tab Primeira Fase'!$R$8:$R$815,L5,'Tab Primeira Fase'!$O$8:$O$815)</f>
        <v>5</v>
      </c>
      <c r="R5" s="15">
        <f t="shared" si="10"/>
        <v>10030712.003</v>
      </c>
      <c r="S5" s="12">
        <f t="shared" si="11"/>
        <v>1</v>
      </c>
      <c r="T5" s="12">
        <v>4</v>
      </c>
      <c r="U5" s="12">
        <f t="shared" si="12"/>
        <v>8</v>
      </c>
      <c r="W5" s="16" t="str">
        <f t="shared" si="13"/>
        <v>'Auxiliar'!L8</v>
      </c>
      <c r="X5" s="16" t="str">
        <f t="shared" si="13"/>
        <v>'Auxiliar'!M8</v>
      </c>
      <c r="Y5" s="16" t="str">
        <f t="shared" si="13"/>
        <v>'Auxiliar'!N8</v>
      </c>
      <c r="Z5" s="16" t="str">
        <f t="shared" si="13"/>
        <v>'Auxiliar'!O8</v>
      </c>
      <c r="AA5" s="16" t="str">
        <f t="shared" si="13"/>
        <v>'Auxiliar'!P8</v>
      </c>
      <c r="AB5" s="16" t="str">
        <f t="shared" si="13"/>
        <v>'Auxiliar'!Q8</v>
      </c>
    </row>
    <row r="6" spans="1:28" x14ac:dyDescent="0.2">
      <c r="A6" s="12" t="str">
        <f>'Tab Primeira Fase'!N13</f>
        <v>RODRIGO GUIMARÃES</v>
      </c>
      <c r="B6" s="12">
        <f>IF('Tab Primeira Fase'!O13&lt;'Tab Primeira Fase'!Q13,0,IF('Tab Primeira Fase'!O13='Tab Primeira Fase'!Q13,1,IF('Tab Primeira Fase'!O13&gt;'Tab Primeira Fase'!Q13,2)))</f>
        <v>0</v>
      </c>
      <c r="C6" s="12" t="str">
        <f>'Tab Primeira Fase'!R13</f>
        <v>JUNIOR</v>
      </c>
      <c r="D6" s="12">
        <f>IF('Tab Primeira Fase'!O13&gt;'Tab Primeira Fase'!Q13,0,IF('Tab Primeira Fase'!O13='Tab Primeira Fase'!Q13,1,IF('Tab Primeira Fase'!O13&lt;'Tab Primeira Fase'!Q13,2)))</f>
        <v>2</v>
      </c>
      <c r="E6" s="12">
        <f>IF(ISNUMBER('Tab Primeira Fase'!O13),1,0)</f>
        <v>1</v>
      </c>
      <c r="F6" s="12">
        <f t="shared" si="0"/>
        <v>0</v>
      </c>
      <c r="G6" s="12">
        <f t="shared" si="1"/>
        <v>0</v>
      </c>
      <c r="H6" s="12">
        <f t="shared" si="2"/>
        <v>1</v>
      </c>
      <c r="I6" s="12">
        <f t="shared" si="3"/>
        <v>1</v>
      </c>
      <c r="J6" s="12">
        <f t="shared" si="4"/>
        <v>0</v>
      </c>
      <c r="K6" s="12">
        <f t="shared" si="5"/>
        <v>0</v>
      </c>
      <c r="L6" s="36" t="s">
        <v>77</v>
      </c>
      <c r="M6" s="12">
        <f t="shared" si="6"/>
        <v>2</v>
      </c>
      <c r="N6" s="12">
        <f t="shared" si="7"/>
        <v>1</v>
      </c>
      <c r="O6" s="12">
        <f t="shared" si="8"/>
        <v>3</v>
      </c>
      <c r="P6" s="12">
        <f>SUMIF('Tab Primeira Fase'!$N$8:$N$815,L6,'Tab Primeira Fase'!$O$8:$O$815)+SUMIF('Tab Primeira Fase'!$R$8:$R$815,L6,'Tab Primeira Fase'!$Q$8:$Q$815)</f>
        <v>8</v>
      </c>
      <c r="Q6" s="12">
        <f>SUMIF('Tab Primeira Fase'!$N$8:$N$815,L6,'Tab Primeira Fase'!$Q$8:$Q$815)+SUMIF('Tab Primeira Fase'!$R$8:$R$815,L6,'Tab Primeira Fase'!$O$8:$O$815)</f>
        <v>9</v>
      </c>
      <c r="R6" s="15">
        <f t="shared" si="10"/>
        <v>7019908.0020000003</v>
      </c>
      <c r="S6" s="12">
        <f t="shared" si="11"/>
        <v>5</v>
      </c>
      <c r="T6" s="12">
        <v>5</v>
      </c>
      <c r="U6" s="12">
        <f t="shared" si="12"/>
        <v>6</v>
      </c>
      <c r="W6" s="16" t="str">
        <f t="shared" si="13"/>
        <v>'Auxiliar'!L6</v>
      </c>
      <c r="X6" s="16" t="str">
        <f t="shared" si="13"/>
        <v>'Auxiliar'!M6</v>
      </c>
      <c r="Y6" s="16" t="str">
        <f t="shared" si="13"/>
        <v>'Auxiliar'!N6</v>
      </c>
      <c r="Z6" s="16" t="str">
        <f t="shared" si="13"/>
        <v>'Auxiliar'!O6</v>
      </c>
      <c r="AA6" s="16" t="str">
        <f t="shared" si="13"/>
        <v>'Auxiliar'!P6</v>
      </c>
      <c r="AB6" s="16" t="str">
        <f t="shared" si="13"/>
        <v>'Auxiliar'!Q6</v>
      </c>
    </row>
    <row r="7" spans="1:28" x14ac:dyDescent="0.2">
      <c r="A7" s="12" t="str">
        <f>'Tab Primeira Fase'!N14</f>
        <v>IZALCI</v>
      </c>
      <c r="B7" s="12">
        <f>IF('Tab Primeira Fase'!O14&lt;'Tab Primeira Fase'!Q14,0,IF('Tab Primeira Fase'!O14='Tab Primeira Fase'!Q14,1,IF('Tab Primeira Fase'!O14&gt;'Tab Primeira Fase'!Q14,2)))</f>
        <v>1</v>
      </c>
      <c r="C7" s="12" t="str">
        <f>'Tab Primeira Fase'!R14</f>
        <v>HEAVY</v>
      </c>
      <c r="D7" s="12">
        <f>IF('Tab Primeira Fase'!O14&gt;'Tab Primeira Fase'!Q14,0,IF('Tab Primeira Fase'!O14='Tab Primeira Fase'!Q14,1,IF('Tab Primeira Fase'!O14&lt;'Tab Primeira Fase'!Q14,2)))</f>
        <v>1</v>
      </c>
      <c r="E7" s="12">
        <f>IF(ISNUMBER('Tab Primeira Fase'!O14),1,0)</f>
        <v>1</v>
      </c>
      <c r="F7" s="12">
        <f t="shared" si="0"/>
        <v>0</v>
      </c>
      <c r="G7" s="12">
        <f t="shared" si="1"/>
        <v>1</v>
      </c>
      <c r="H7" s="12">
        <f t="shared" si="2"/>
        <v>0</v>
      </c>
      <c r="I7" s="12">
        <f t="shared" si="3"/>
        <v>0</v>
      </c>
      <c r="J7" s="12">
        <f t="shared" si="4"/>
        <v>1</v>
      </c>
      <c r="K7" s="12">
        <f t="shared" si="5"/>
        <v>0</v>
      </c>
      <c r="L7" s="36" t="s">
        <v>78</v>
      </c>
      <c r="M7" s="12">
        <f t="shared" si="6"/>
        <v>1</v>
      </c>
      <c r="N7" s="12">
        <f t="shared" si="7"/>
        <v>1</v>
      </c>
      <c r="O7" s="12">
        <f t="shared" si="8"/>
        <v>4</v>
      </c>
      <c r="P7" s="12">
        <f>SUMIF('Tab Primeira Fase'!$N$8:$N$815,L7,'Tab Primeira Fase'!$O$8:$O$815)+SUMIF('Tab Primeira Fase'!$R$8:$R$815,L7,'Tab Primeira Fase'!$Q$8:$Q$815)</f>
        <v>4</v>
      </c>
      <c r="Q7" s="12">
        <f>SUMIF('Tab Primeira Fase'!$N$8:$N$815,L7,'Tab Primeira Fase'!$Q$8:$Q$815)+SUMIF('Tab Primeira Fase'!$R$8:$R$815,L7,'Tab Primeira Fase'!$O$8:$O$815)</f>
        <v>11</v>
      </c>
      <c r="R7" s="15">
        <f t="shared" si="10"/>
        <v>4009304.0010000002</v>
      </c>
      <c r="S7" s="12">
        <f t="shared" si="11"/>
        <v>7</v>
      </c>
      <c r="T7" s="12">
        <v>6</v>
      </c>
      <c r="U7" s="12">
        <f t="shared" si="12"/>
        <v>4</v>
      </c>
      <c r="W7" s="16" t="str">
        <f t="shared" si="13"/>
        <v>'Auxiliar'!L4</v>
      </c>
      <c r="X7" s="16" t="str">
        <f t="shared" si="13"/>
        <v>'Auxiliar'!M4</v>
      </c>
      <c r="Y7" s="16" t="str">
        <f t="shared" si="13"/>
        <v>'Auxiliar'!N4</v>
      </c>
      <c r="Z7" s="16" t="str">
        <f t="shared" si="13"/>
        <v>'Auxiliar'!O4</v>
      </c>
      <c r="AA7" s="16" t="str">
        <f t="shared" si="13"/>
        <v>'Auxiliar'!P4</v>
      </c>
      <c r="AB7" s="16" t="str">
        <f t="shared" si="13"/>
        <v>'Auxiliar'!Q4</v>
      </c>
    </row>
    <row r="8" spans="1:28" x14ac:dyDescent="0.2">
      <c r="A8" s="12" t="str">
        <f>'Tab Primeira Fase'!N15</f>
        <v>TONINHO</v>
      </c>
      <c r="B8" s="12">
        <f>IF('Tab Primeira Fase'!O15&lt;'Tab Primeira Fase'!Q15,0,IF('Tab Primeira Fase'!O15='Tab Primeira Fase'!Q15,1,IF('Tab Primeira Fase'!O15&gt;'Tab Primeira Fase'!Q15,2)))</f>
        <v>1</v>
      </c>
      <c r="C8" s="12" t="str">
        <f>'Tab Primeira Fase'!R15</f>
        <v>BETO</v>
      </c>
      <c r="D8" s="12">
        <f>IF('Tab Primeira Fase'!O15&gt;'Tab Primeira Fase'!Q15,0,IF('Tab Primeira Fase'!O15='Tab Primeira Fase'!Q15,1,IF('Tab Primeira Fase'!O15&lt;'Tab Primeira Fase'!Q15,2)))</f>
        <v>1</v>
      </c>
      <c r="E8" s="12">
        <f>IF(ISNUMBER('Tab Primeira Fase'!O15),1,0)</f>
        <v>1</v>
      </c>
      <c r="F8" s="12">
        <f t="shared" si="0"/>
        <v>0</v>
      </c>
      <c r="G8" s="12">
        <f t="shared" si="1"/>
        <v>1</v>
      </c>
      <c r="H8" s="12">
        <f t="shared" si="2"/>
        <v>0</v>
      </c>
      <c r="I8" s="12">
        <f t="shared" si="3"/>
        <v>0</v>
      </c>
      <c r="J8" s="12">
        <f t="shared" si="4"/>
        <v>1</v>
      </c>
      <c r="K8" s="12">
        <f t="shared" si="5"/>
        <v>0</v>
      </c>
      <c r="L8" s="43" t="s">
        <v>79</v>
      </c>
      <c r="M8" s="12">
        <f t="shared" si="6"/>
        <v>2</v>
      </c>
      <c r="N8" s="12">
        <f t="shared" si="7"/>
        <v>2</v>
      </c>
      <c r="O8" s="12">
        <f t="shared" si="8"/>
        <v>2</v>
      </c>
      <c r="P8" s="12">
        <f>SUMIF('Tab Primeira Fase'!$N$8:$N$815,L8,'Tab Primeira Fase'!$O$8:$O$815)+SUMIF('Tab Primeira Fase'!$R$8:$R$815,L8,'Tab Primeira Fase'!$Q$8:$Q$815)</f>
        <v>6</v>
      </c>
      <c r="Q8" s="12">
        <f>SUMIF('Tab Primeira Fase'!$N$8:$N$815,L8,'Tab Primeira Fase'!$Q$8:$Q$815)+SUMIF('Tab Primeira Fase'!$R$8:$R$815,L8,'Tab Primeira Fase'!$O$8:$O$815)</f>
        <v>8</v>
      </c>
      <c r="R8" s="17">
        <f t="shared" si="10"/>
        <v>8019806</v>
      </c>
      <c r="S8" s="12">
        <f t="shared" si="11"/>
        <v>4</v>
      </c>
      <c r="T8" s="12">
        <v>7</v>
      </c>
      <c r="U8" s="12">
        <f t="shared" si="12"/>
        <v>7</v>
      </c>
      <c r="W8" s="16" t="str">
        <f t="shared" si="13"/>
        <v>'Auxiliar'!L7</v>
      </c>
      <c r="X8" s="16" t="str">
        <f t="shared" si="13"/>
        <v>'Auxiliar'!M7</v>
      </c>
      <c r="Y8" s="16" t="str">
        <f t="shared" si="13"/>
        <v>'Auxiliar'!N7</v>
      </c>
      <c r="Z8" s="16" t="str">
        <f t="shared" si="13"/>
        <v>'Auxiliar'!O7</v>
      </c>
      <c r="AA8" s="16" t="str">
        <f t="shared" si="13"/>
        <v>'Auxiliar'!P7</v>
      </c>
      <c r="AB8" s="16" t="str">
        <f t="shared" si="13"/>
        <v>'Auxiliar'!Q7</v>
      </c>
    </row>
    <row r="9" spans="1:28" x14ac:dyDescent="0.2">
      <c r="A9" s="12" t="str">
        <f>'Tab Primeira Fase'!N16</f>
        <v>MARQUINHOS</v>
      </c>
      <c r="B9" s="12">
        <f>IF('Tab Primeira Fase'!O16&lt;'Tab Primeira Fase'!Q16,0,IF('Tab Primeira Fase'!O16='Tab Primeira Fase'!Q16,1,IF('Tab Primeira Fase'!O16&gt;'Tab Primeira Fase'!Q16,2)))</f>
        <v>0</v>
      </c>
      <c r="C9" s="12" t="str">
        <f>'Tab Primeira Fase'!R16</f>
        <v>ALCIDES</v>
      </c>
      <c r="D9" s="12">
        <f>IF('Tab Primeira Fase'!O16&gt;'Tab Primeira Fase'!Q16,0,IF('Tab Primeira Fase'!O16='Tab Primeira Fase'!Q16,1,IF('Tab Primeira Fase'!O16&lt;'Tab Primeira Fase'!Q16,2)))</f>
        <v>2</v>
      </c>
      <c r="E9" s="12">
        <f>IF(ISNUMBER('Tab Primeira Fase'!O16),1,0)</f>
        <v>1</v>
      </c>
      <c r="F9" s="12">
        <f t="shared" si="0"/>
        <v>0</v>
      </c>
      <c r="G9" s="12">
        <f t="shared" si="1"/>
        <v>0</v>
      </c>
      <c r="H9" s="12">
        <f t="shared" si="2"/>
        <v>1</v>
      </c>
      <c r="I9" s="12">
        <f t="shared" si="3"/>
        <v>1</v>
      </c>
      <c r="J9" s="12">
        <f t="shared" si="4"/>
        <v>0</v>
      </c>
      <c r="K9" s="12">
        <f t="shared" si="5"/>
        <v>0</v>
      </c>
    </row>
    <row r="10" spans="1:28" x14ac:dyDescent="0.2">
      <c r="A10" s="12" t="str">
        <f>'Tab Primeira Fase'!N17</f>
        <v>LUIZ GOMES</v>
      </c>
      <c r="B10" s="12">
        <f>IF('Tab Primeira Fase'!O17&lt;'Tab Primeira Fase'!Q17,0,IF('Tab Primeira Fase'!O17='Tab Primeira Fase'!Q17,1,IF('Tab Primeira Fase'!O17&gt;'Tab Primeira Fase'!Q17,2)))</f>
        <v>0</v>
      </c>
      <c r="C10" s="12" t="str">
        <f>'Tab Primeira Fase'!R17</f>
        <v>VASQUES</v>
      </c>
      <c r="D10" s="12">
        <f>IF('Tab Primeira Fase'!O17&gt;'Tab Primeira Fase'!Q17,0,IF('Tab Primeira Fase'!O17='Tab Primeira Fase'!Q17,1,IF('Tab Primeira Fase'!O17&lt;'Tab Primeira Fase'!Q17,2)))</f>
        <v>2</v>
      </c>
      <c r="E10" s="12">
        <f>IF(ISNUMBER('Tab Primeira Fase'!O17),1,0)</f>
        <v>1</v>
      </c>
      <c r="F10" s="12">
        <f t="shared" si="0"/>
        <v>0</v>
      </c>
      <c r="G10" s="12">
        <f t="shared" si="1"/>
        <v>0</v>
      </c>
      <c r="H10" s="12">
        <f t="shared" si="2"/>
        <v>1</v>
      </c>
      <c r="I10" s="12">
        <f t="shared" si="3"/>
        <v>1</v>
      </c>
      <c r="J10" s="12">
        <f t="shared" si="4"/>
        <v>0</v>
      </c>
      <c r="K10" s="12">
        <f t="shared" si="5"/>
        <v>0</v>
      </c>
      <c r="L10" s="36" t="s">
        <v>80</v>
      </c>
      <c r="M10" s="12">
        <f t="shared" ref="M10:M16" si="14">SUMIF($A$1:$A$708,L10,$F$1:$F$708)+SUMIF($C$1:$C$708,L10,$I$1:$I$708)</f>
        <v>4</v>
      </c>
      <c r="N10" s="12">
        <f t="shared" ref="N10:N16" si="15">SUMIF($A$1:$A$708,L10,$G$1:$G$708)+SUMIF($C$1:$C$708,L10,$J$1:$J$708)</f>
        <v>1</v>
      </c>
      <c r="O10" s="12">
        <f t="shared" ref="O10:O16" si="16">SUMIF($A$1:$A$708,L10,$H$1:$H$708)+SUMIF($C$1:$C$708,L10,$K$1:$K$708)</f>
        <v>1</v>
      </c>
      <c r="P10" s="12">
        <f>SUMIF('Tab Primeira Fase'!$N$8:$N$815,L10,'Tab Primeira Fase'!$O$8:$O$815)+SUMIF('Tab Primeira Fase'!$R$8:$R$815,L10,'Tab Primeira Fase'!$Q$8:$Q$815)</f>
        <v>9</v>
      </c>
      <c r="Q10" s="12">
        <f>SUMIF('Tab Primeira Fase'!$N$8:$N$815,L10,'Tab Primeira Fase'!$Q$8:$Q$815)+SUMIF('Tab Primeira Fase'!$R$8:$R$815,L10,'Tab Primeira Fase'!$O$8:$O$815)</f>
        <v>3</v>
      </c>
      <c r="R10" s="15">
        <f t="shared" ref="R10:R15" si="17">(1000000*((3*M10)+N10))+(10000*M10)+(100*(P10-Q10))+P10+(0.001*(6-T10))</f>
        <v>13040609.005000001</v>
      </c>
      <c r="S10" s="12">
        <f>RANK(R10,$R$10:$R$16)</f>
        <v>2</v>
      </c>
      <c r="T10" s="12">
        <v>1</v>
      </c>
      <c r="U10" s="12">
        <f>IF($S$10=T10,10,0)+IF($S$11=T10,11,0)+IF($S$12=T10,12,0)+IF($S$13=T10,13,0)+IF($S$14=T10,14,0)+IF($S$15=T10,15,0)+IF($S$16=T10,16,0)</f>
        <v>11</v>
      </c>
      <c r="W10" s="16" t="str">
        <f t="shared" ref="W10:AB16" si="18">CONCATENATE("'Auxiliar'!",W$1,$U10)</f>
        <v>'Auxiliar'!L11</v>
      </c>
      <c r="X10" s="16" t="str">
        <f t="shared" si="18"/>
        <v>'Auxiliar'!M11</v>
      </c>
      <c r="Y10" s="16" t="str">
        <f t="shared" si="18"/>
        <v>'Auxiliar'!N11</v>
      </c>
      <c r="Z10" s="16" t="str">
        <f t="shared" si="18"/>
        <v>'Auxiliar'!O11</v>
      </c>
      <c r="AA10" s="16" t="str">
        <f t="shared" si="18"/>
        <v>'Auxiliar'!P11</v>
      </c>
      <c r="AB10" s="16" t="str">
        <f t="shared" si="18"/>
        <v>'Auxiliar'!Q11</v>
      </c>
    </row>
    <row r="11" spans="1:28" x14ac:dyDescent="0.2">
      <c r="A11" s="12" t="str">
        <f>'Tab Primeira Fase'!N18</f>
        <v>WILLIAM MOREIRA</v>
      </c>
      <c r="B11" s="12">
        <f>IF('Tab Primeira Fase'!O18&lt;'Tab Primeira Fase'!Q18,0,IF('Tab Primeira Fase'!O18='Tab Primeira Fase'!Q18,1,IF('Tab Primeira Fase'!O18&gt;'Tab Primeira Fase'!Q18,2)))</f>
        <v>0</v>
      </c>
      <c r="C11" s="12" t="str">
        <f>'Tab Primeira Fase'!R18</f>
        <v>THIAGO</v>
      </c>
      <c r="D11" s="12">
        <f>IF('Tab Primeira Fase'!O18&gt;'Tab Primeira Fase'!Q18,0,IF('Tab Primeira Fase'!O18='Tab Primeira Fase'!Q18,1,IF('Tab Primeira Fase'!O18&lt;'Tab Primeira Fase'!Q18,2)))</f>
        <v>2</v>
      </c>
      <c r="E11" s="12">
        <f>IF(ISNUMBER('Tab Primeira Fase'!O18),1,0)</f>
        <v>1</v>
      </c>
      <c r="F11" s="12">
        <f t="shared" si="0"/>
        <v>0</v>
      </c>
      <c r="G11" s="12">
        <f t="shared" si="1"/>
        <v>0</v>
      </c>
      <c r="H11" s="12">
        <f t="shared" si="2"/>
        <v>1</v>
      </c>
      <c r="I11" s="12">
        <f t="shared" si="3"/>
        <v>1</v>
      </c>
      <c r="J11" s="12">
        <f t="shared" si="4"/>
        <v>0</v>
      </c>
      <c r="K11" s="12">
        <f t="shared" si="5"/>
        <v>0</v>
      </c>
      <c r="L11" s="36" t="s">
        <v>81</v>
      </c>
      <c r="M11" s="12">
        <f t="shared" si="14"/>
        <v>4</v>
      </c>
      <c r="N11" s="12">
        <f t="shared" si="15"/>
        <v>2</v>
      </c>
      <c r="O11" s="12">
        <f t="shared" si="16"/>
        <v>0</v>
      </c>
      <c r="P11" s="12">
        <f>SUMIF('Tab Primeira Fase'!$N$8:$N$815,L11,'Tab Primeira Fase'!$O$8:$O$815)+SUMIF('Tab Primeira Fase'!$R$8:$R$815,L11,'Tab Primeira Fase'!$Q$8:$Q$815)</f>
        <v>9</v>
      </c>
      <c r="Q11" s="12">
        <f>SUMIF('Tab Primeira Fase'!$N$8:$N$815,L11,'Tab Primeira Fase'!$Q$8:$Q$815)+SUMIF('Tab Primeira Fase'!$R$8:$R$815,L11,'Tab Primeira Fase'!$O$8:$O$815)</f>
        <v>3</v>
      </c>
      <c r="R11" s="15">
        <f t="shared" si="17"/>
        <v>14040609.004000001</v>
      </c>
      <c r="S11" s="12">
        <f t="shared" ref="S11:S16" si="19">RANK(R11,$R$10:$R$16)</f>
        <v>1</v>
      </c>
      <c r="T11" s="12">
        <v>2</v>
      </c>
      <c r="U11" s="12">
        <f t="shared" ref="U11:U16" si="20">IF($S$10=T11,10,0)+IF($S$11=T11,11,0)+IF($S$12=T11,12,0)+IF($S$13=T11,13,0)+IF($S$14=T11,14,0)+IF($S$15=T11,15,0)+IF($S$16=T11,16,0)</f>
        <v>10</v>
      </c>
      <c r="W11" s="16" t="str">
        <f t="shared" si="18"/>
        <v>'Auxiliar'!L10</v>
      </c>
      <c r="X11" s="16" t="str">
        <f t="shared" si="18"/>
        <v>'Auxiliar'!M10</v>
      </c>
      <c r="Y11" s="16" t="str">
        <f t="shared" si="18"/>
        <v>'Auxiliar'!N10</v>
      </c>
      <c r="Z11" s="16" t="str">
        <f t="shared" si="18"/>
        <v>'Auxiliar'!O10</v>
      </c>
      <c r="AA11" s="16" t="str">
        <f t="shared" si="18"/>
        <v>'Auxiliar'!P10</v>
      </c>
      <c r="AB11" s="16" t="str">
        <f t="shared" si="18"/>
        <v>'Auxiliar'!Q10</v>
      </c>
    </row>
    <row r="12" spans="1:28" x14ac:dyDescent="0.2">
      <c r="A12" s="12" t="str">
        <f>'Tab Primeira Fase'!N19</f>
        <v>JEAN</v>
      </c>
      <c r="B12" s="12">
        <f>IF('Tab Primeira Fase'!O19&lt;'Tab Primeira Fase'!Q19,0,IF('Tab Primeira Fase'!O19='Tab Primeira Fase'!Q19,1,IF('Tab Primeira Fase'!O19&gt;'Tab Primeira Fase'!Q19,2)))</f>
        <v>0</v>
      </c>
      <c r="C12" s="12" t="str">
        <f>'Tab Primeira Fase'!R19</f>
        <v>LUIZ CLAUDIO</v>
      </c>
      <c r="D12" s="12">
        <f>IF('Tab Primeira Fase'!O19&gt;'Tab Primeira Fase'!Q19,0,IF('Tab Primeira Fase'!O19='Tab Primeira Fase'!Q19,1,IF('Tab Primeira Fase'!O19&lt;'Tab Primeira Fase'!Q19,2)))</f>
        <v>2</v>
      </c>
      <c r="E12" s="12">
        <f>IF(ISNUMBER('Tab Primeira Fase'!O19),1,0)</f>
        <v>1</v>
      </c>
      <c r="F12" s="12">
        <f t="shared" si="0"/>
        <v>0</v>
      </c>
      <c r="G12" s="12">
        <f t="shared" si="1"/>
        <v>0</v>
      </c>
      <c r="H12" s="12">
        <f t="shared" si="2"/>
        <v>1</v>
      </c>
      <c r="I12" s="12">
        <f t="shared" si="3"/>
        <v>1</v>
      </c>
      <c r="J12" s="12">
        <f t="shared" si="4"/>
        <v>0</v>
      </c>
      <c r="K12" s="12">
        <f t="shared" si="5"/>
        <v>0</v>
      </c>
      <c r="L12" s="36" t="s">
        <v>82</v>
      </c>
      <c r="M12" s="12">
        <f t="shared" si="14"/>
        <v>2</v>
      </c>
      <c r="N12" s="12">
        <f t="shared" si="15"/>
        <v>1</v>
      </c>
      <c r="O12" s="12">
        <f t="shared" si="16"/>
        <v>3</v>
      </c>
      <c r="P12" s="12">
        <f>SUMIF('Tab Primeira Fase'!$N$8:$N$815,L12,'Tab Primeira Fase'!$O$8:$O$815)+SUMIF('Tab Primeira Fase'!$R$8:$R$815,L12,'Tab Primeira Fase'!$Q$8:$Q$815)</f>
        <v>7</v>
      </c>
      <c r="Q12" s="12">
        <f>SUMIF('Tab Primeira Fase'!$N$8:$N$815,L12,'Tab Primeira Fase'!$Q$8:$Q$815)+SUMIF('Tab Primeira Fase'!$R$8:$R$815,L12,'Tab Primeira Fase'!$O$8:$O$815)</f>
        <v>7</v>
      </c>
      <c r="R12" s="15">
        <f t="shared" si="17"/>
        <v>7020007.0029999996</v>
      </c>
      <c r="S12" s="12">
        <f t="shared" si="19"/>
        <v>4</v>
      </c>
      <c r="T12" s="12">
        <v>3</v>
      </c>
      <c r="U12" s="12">
        <f t="shared" si="20"/>
        <v>14</v>
      </c>
      <c r="W12" s="16" t="str">
        <f t="shared" si="18"/>
        <v>'Auxiliar'!L14</v>
      </c>
      <c r="X12" s="16" t="str">
        <f t="shared" si="18"/>
        <v>'Auxiliar'!M14</v>
      </c>
      <c r="Y12" s="16" t="str">
        <f t="shared" si="18"/>
        <v>'Auxiliar'!N14</v>
      </c>
      <c r="Z12" s="16" t="str">
        <f t="shared" si="18"/>
        <v>'Auxiliar'!O14</v>
      </c>
      <c r="AA12" s="16" t="str">
        <f t="shared" si="18"/>
        <v>'Auxiliar'!P14</v>
      </c>
      <c r="AB12" s="16" t="str">
        <f t="shared" si="18"/>
        <v>'Auxiliar'!Q14</v>
      </c>
    </row>
    <row r="13" spans="1:28" x14ac:dyDescent="0.2">
      <c r="A13" s="12" t="str">
        <f>'Tab Primeira Fase'!N20</f>
        <v>JULIANO</v>
      </c>
      <c r="B13" s="12">
        <f>IF('Tab Primeira Fase'!O20&lt;'Tab Primeira Fase'!Q20,0,IF('Tab Primeira Fase'!O20='Tab Primeira Fase'!Q20,1,IF('Tab Primeira Fase'!O20&gt;'Tab Primeira Fase'!Q20,2)))</f>
        <v>2</v>
      </c>
      <c r="C13" s="12" t="str">
        <f>'Tab Primeira Fase'!R20</f>
        <v>MALCHER</v>
      </c>
      <c r="D13" s="12">
        <f>IF('Tab Primeira Fase'!O20&gt;'Tab Primeira Fase'!Q20,0,IF('Tab Primeira Fase'!O20='Tab Primeira Fase'!Q20,1,IF('Tab Primeira Fase'!O20&lt;'Tab Primeira Fase'!Q20,2)))</f>
        <v>0</v>
      </c>
      <c r="E13" s="12">
        <f>IF(ISNUMBER('Tab Primeira Fase'!O20),1,0)</f>
        <v>1</v>
      </c>
      <c r="F13" s="12">
        <f t="shared" si="0"/>
        <v>1</v>
      </c>
      <c r="G13" s="12">
        <f t="shared" si="1"/>
        <v>0</v>
      </c>
      <c r="H13" s="12">
        <f t="shared" si="2"/>
        <v>0</v>
      </c>
      <c r="I13" s="12">
        <f t="shared" si="3"/>
        <v>0</v>
      </c>
      <c r="J13" s="12">
        <f t="shared" si="4"/>
        <v>0</v>
      </c>
      <c r="K13" s="12">
        <f t="shared" si="5"/>
        <v>1</v>
      </c>
      <c r="L13" s="36" t="s">
        <v>63</v>
      </c>
      <c r="M13" s="12">
        <f t="shared" si="14"/>
        <v>1</v>
      </c>
      <c r="N13" s="12">
        <f t="shared" si="15"/>
        <v>2</v>
      </c>
      <c r="O13" s="12">
        <f t="shared" si="16"/>
        <v>3</v>
      </c>
      <c r="P13" s="12">
        <f>SUMIF('Tab Primeira Fase'!$N$8:$N$815,L13,'Tab Primeira Fase'!$O$8:$O$815)+SUMIF('Tab Primeira Fase'!$R$8:$R$815,L13,'Tab Primeira Fase'!$Q$8:$Q$815)</f>
        <v>6</v>
      </c>
      <c r="Q13" s="12">
        <f>SUMIF('Tab Primeira Fase'!$N$8:$N$815,L13,'Tab Primeira Fase'!$Q$8:$Q$815)+SUMIF('Tab Primeira Fase'!$R$8:$R$815,L13,'Tab Primeira Fase'!$O$8:$O$815)</f>
        <v>12</v>
      </c>
      <c r="R13" s="15">
        <f t="shared" si="17"/>
        <v>5009406.0020000003</v>
      </c>
      <c r="S13" s="12">
        <f t="shared" si="19"/>
        <v>6</v>
      </c>
      <c r="T13" s="12">
        <v>4</v>
      </c>
      <c r="U13" s="12">
        <f t="shared" si="20"/>
        <v>12</v>
      </c>
      <c r="W13" s="16" t="str">
        <f t="shared" si="18"/>
        <v>'Auxiliar'!L12</v>
      </c>
      <c r="X13" s="16" t="str">
        <f t="shared" si="18"/>
        <v>'Auxiliar'!M12</v>
      </c>
      <c r="Y13" s="16" t="str">
        <f t="shared" si="18"/>
        <v>'Auxiliar'!N12</v>
      </c>
      <c r="Z13" s="16" t="str">
        <f t="shared" si="18"/>
        <v>'Auxiliar'!O12</v>
      </c>
      <c r="AA13" s="16" t="str">
        <f t="shared" si="18"/>
        <v>'Auxiliar'!P12</v>
      </c>
      <c r="AB13" s="16" t="str">
        <f t="shared" si="18"/>
        <v>'Auxiliar'!Q12</v>
      </c>
    </row>
    <row r="14" spans="1:28" x14ac:dyDescent="0.2">
      <c r="A14" s="12" t="str">
        <f>'Tab Primeira Fase'!N21</f>
        <v>JORGE DIAS</v>
      </c>
      <c r="B14" s="12">
        <f>IF('Tab Primeira Fase'!O21&lt;'Tab Primeira Fase'!Q21,0,IF('Tab Primeira Fase'!O21='Tab Primeira Fase'!Q21,1,IF('Tab Primeira Fase'!O21&gt;'Tab Primeira Fase'!Q21,2)))</f>
        <v>2</v>
      </c>
      <c r="C14" s="12" t="str">
        <f>'Tab Primeira Fase'!R21</f>
        <v>ANDRÉ BRANDÃO</v>
      </c>
      <c r="D14" s="12">
        <f>IF('Tab Primeira Fase'!O21&gt;'Tab Primeira Fase'!Q21,0,IF('Tab Primeira Fase'!O21='Tab Primeira Fase'!Q21,1,IF('Tab Primeira Fase'!O21&lt;'Tab Primeira Fase'!Q21,2)))</f>
        <v>0</v>
      </c>
      <c r="E14" s="12">
        <f>IF(ISNUMBER('Tab Primeira Fase'!O21),1,0)</f>
        <v>1</v>
      </c>
      <c r="F14" s="12">
        <f t="shared" si="0"/>
        <v>1</v>
      </c>
      <c r="G14" s="12">
        <f t="shared" si="1"/>
        <v>0</v>
      </c>
      <c r="H14" s="12">
        <f t="shared" si="2"/>
        <v>0</v>
      </c>
      <c r="I14" s="12">
        <f t="shared" si="3"/>
        <v>0</v>
      </c>
      <c r="J14" s="12">
        <f t="shared" si="4"/>
        <v>0</v>
      </c>
      <c r="K14" s="12">
        <f t="shared" si="5"/>
        <v>1</v>
      </c>
      <c r="L14" s="36" t="s">
        <v>83</v>
      </c>
      <c r="M14" s="12">
        <f t="shared" si="14"/>
        <v>3</v>
      </c>
      <c r="N14" s="12">
        <f t="shared" si="15"/>
        <v>2</v>
      </c>
      <c r="O14" s="12">
        <f t="shared" si="16"/>
        <v>1</v>
      </c>
      <c r="P14" s="12">
        <f>SUMIF('Tab Primeira Fase'!$N$8:$N$815,L14,'Tab Primeira Fase'!$O$8:$O$815)+SUMIF('Tab Primeira Fase'!$R$8:$R$815,L14,'Tab Primeira Fase'!$Q$8:$Q$815)</f>
        <v>11</v>
      </c>
      <c r="Q14" s="12">
        <f>SUMIF('Tab Primeira Fase'!$N$8:$N$815,L14,'Tab Primeira Fase'!$Q$8:$Q$815)+SUMIF('Tab Primeira Fase'!$R$8:$R$815,L14,'Tab Primeira Fase'!$O$8:$O$815)</f>
        <v>3</v>
      </c>
      <c r="R14" s="17">
        <f t="shared" si="17"/>
        <v>11030811.001</v>
      </c>
      <c r="S14" s="12">
        <f t="shared" si="19"/>
        <v>3</v>
      </c>
      <c r="T14" s="12">
        <v>5</v>
      </c>
      <c r="U14" s="12">
        <f t="shared" si="20"/>
        <v>15</v>
      </c>
      <c r="W14" s="16" t="str">
        <f t="shared" si="18"/>
        <v>'Auxiliar'!L15</v>
      </c>
      <c r="X14" s="16" t="str">
        <f t="shared" si="18"/>
        <v>'Auxiliar'!M15</v>
      </c>
      <c r="Y14" s="16" t="str">
        <f t="shared" si="18"/>
        <v>'Auxiliar'!N15</v>
      </c>
      <c r="Z14" s="16" t="str">
        <f t="shared" si="18"/>
        <v>'Auxiliar'!O15</v>
      </c>
      <c r="AA14" s="16" t="str">
        <f t="shared" si="18"/>
        <v>'Auxiliar'!P15</v>
      </c>
      <c r="AB14" s="16" t="str">
        <f t="shared" si="18"/>
        <v>'Auxiliar'!Q15</v>
      </c>
    </row>
    <row r="15" spans="1:28" x14ac:dyDescent="0.2">
      <c r="A15" s="12" t="str">
        <f>'Tab Primeira Fase'!N22</f>
        <v>FRANCISCO</v>
      </c>
      <c r="B15" s="12">
        <f>IF('Tab Primeira Fase'!O22&lt;'Tab Primeira Fase'!Q22,0,IF('Tab Primeira Fase'!O22='Tab Primeira Fase'!Q22,1,IF('Tab Primeira Fase'!O22&gt;'Tab Primeira Fase'!Q22,2)))</f>
        <v>0</v>
      </c>
      <c r="C15" s="12" t="str">
        <f>'Tab Primeira Fase'!R22</f>
        <v>MAGNO</v>
      </c>
      <c r="D15" s="12">
        <f>IF('Tab Primeira Fase'!O22&gt;'Tab Primeira Fase'!Q22,0,IF('Tab Primeira Fase'!O22='Tab Primeira Fase'!Q22,1,IF('Tab Primeira Fase'!O22&lt;'Tab Primeira Fase'!Q22,2)))</f>
        <v>2</v>
      </c>
      <c r="E15" s="12">
        <f>IF(ISNUMBER('Tab Primeira Fase'!O22),1,0)</f>
        <v>1</v>
      </c>
      <c r="F15" s="12">
        <f t="shared" si="0"/>
        <v>0</v>
      </c>
      <c r="G15" s="12">
        <f t="shared" si="1"/>
        <v>0</v>
      </c>
      <c r="H15" s="12">
        <f t="shared" si="2"/>
        <v>1</v>
      </c>
      <c r="I15" s="12">
        <f t="shared" si="3"/>
        <v>1</v>
      </c>
      <c r="J15" s="12">
        <f t="shared" si="4"/>
        <v>0</v>
      </c>
      <c r="K15" s="12">
        <f t="shared" si="5"/>
        <v>0</v>
      </c>
      <c r="L15" s="36" t="s">
        <v>84</v>
      </c>
      <c r="M15" s="12">
        <f t="shared" si="14"/>
        <v>2</v>
      </c>
      <c r="N15" s="12">
        <f t="shared" si="15"/>
        <v>1</v>
      </c>
      <c r="O15" s="12">
        <f t="shared" si="16"/>
        <v>3</v>
      </c>
      <c r="P15" s="12">
        <f>SUMIF('Tab Primeira Fase'!$N$8:$N$815,L15,'Tab Primeira Fase'!$O$8:$O$815)+SUMIF('Tab Primeira Fase'!$R$8:$R$815,L15,'Tab Primeira Fase'!$Q$8:$Q$815)</f>
        <v>5</v>
      </c>
      <c r="Q15" s="12">
        <f>SUMIF('Tab Primeira Fase'!$N$8:$N$815,L15,'Tab Primeira Fase'!$Q$8:$Q$815)+SUMIF('Tab Primeira Fase'!$R$8:$R$815,L15,'Tab Primeira Fase'!$O$8:$O$815)</f>
        <v>7</v>
      </c>
      <c r="R15" s="17">
        <f t="shared" si="17"/>
        <v>7019805</v>
      </c>
      <c r="S15" s="12">
        <f t="shared" si="19"/>
        <v>5</v>
      </c>
      <c r="T15" s="12">
        <v>6</v>
      </c>
      <c r="U15" s="12">
        <f t="shared" si="20"/>
        <v>13</v>
      </c>
      <c r="W15" s="16" t="str">
        <f t="shared" si="18"/>
        <v>'Auxiliar'!L13</v>
      </c>
      <c r="X15" s="16" t="str">
        <f t="shared" si="18"/>
        <v>'Auxiliar'!M13</v>
      </c>
      <c r="Y15" s="16" t="str">
        <f t="shared" si="18"/>
        <v>'Auxiliar'!N13</v>
      </c>
      <c r="Z15" s="16" t="str">
        <f t="shared" si="18"/>
        <v>'Auxiliar'!O13</v>
      </c>
      <c r="AA15" s="16" t="str">
        <f t="shared" si="18"/>
        <v>'Auxiliar'!P13</v>
      </c>
      <c r="AB15" s="16" t="str">
        <f t="shared" si="18"/>
        <v>'Auxiliar'!Q13</v>
      </c>
    </row>
    <row r="16" spans="1:28" x14ac:dyDescent="0.2">
      <c r="A16" s="12" t="str">
        <f>'Tab Primeira Fase'!N23</f>
        <v>JUNIOR</v>
      </c>
      <c r="B16" s="12">
        <f>IF('Tab Primeira Fase'!O23&lt;'Tab Primeira Fase'!Q23,0,IF('Tab Primeira Fase'!O23='Tab Primeira Fase'!Q23,1,IF('Tab Primeira Fase'!O23&gt;'Tab Primeira Fase'!Q23,2)))</f>
        <v>2</v>
      </c>
      <c r="C16" s="12" t="str">
        <f>'Tab Primeira Fase'!R23</f>
        <v>AÉCIO</v>
      </c>
      <c r="D16" s="12">
        <f>IF('Tab Primeira Fase'!O23&gt;'Tab Primeira Fase'!Q23,0,IF('Tab Primeira Fase'!O23='Tab Primeira Fase'!Q23,1,IF('Tab Primeira Fase'!O23&lt;'Tab Primeira Fase'!Q23,2)))</f>
        <v>0</v>
      </c>
      <c r="E16" s="12">
        <f>IF(ISNUMBER('Tab Primeira Fase'!O23),1,0)</f>
        <v>1</v>
      </c>
      <c r="F16" s="12">
        <f t="shared" si="0"/>
        <v>1</v>
      </c>
      <c r="G16" s="12">
        <f t="shared" si="1"/>
        <v>0</v>
      </c>
      <c r="H16" s="12">
        <f t="shared" si="2"/>
        <v>0</v>
      </c>
      <c r="I16" s="12">
        <f t="shared" si="3"/>
        <v>0</v>
      </c>
      <c r="J16" s="12">
        <f t="shared" si="4"/>
        <v>0</v>
      </c>
      <c r="K16" s="12">
        <f t="shared" si="5"/>
        <v>1</v>
      </c>
      <c r="L16" s="36" t="s">
        <v>64</v>
      </c>
      <c r="M16" s="12">
        <f t="shared" si="14"/>
        <v>0</v>
      </c>
      <c r="N16" s="12">
        <f t="shared" si="15"/>
        <v>1</v>
      </c>
      <c r="O16" s="12">
        <f t="shared" si="16"/>
        <v>5</v>
      </c>
      <c r="P16" s="12">
        <f>SUMIF('Tab Primeira Fase'!$N$8:$N$815,L16,'Tab Primeira Fase'!$O$8:$O$815)+SUMIF('Tab Primeira Fase'!$R$8:$R$815,L16,'Tab Primeira Fase'!$Q$8:$Q$815)</f>
        <v>0</v>
      </c>
      <c r="Q16" s="12">
        <f>SUMIF('Tab Primeira Fase'!$N$8:$N$815,L16,'Tab Primeira Fase'!$Q$8:$Q$815)+SUMIF('Tab Primeira Fase'!$R$8:$R$815,L16,'Tab Primeira Fase'!$O$8:$O$815)</f>
        <v>12</v>
      </c>
      <c r="R16" s="17">
        <f t="shared" ref="R16" si="21">(1000000*((3*M16)+N16))+(10000*M16)+(100*(P16-Q16))+P16+(0.001*(6-T16))</f>
        <v>998799.99899999995</v>
      </c>
      <c r="S16" s="12">
        <f t="shared" si="19"/>
        <v>7</v>
      </c>
      <c r="T16" s="12">
        <v>7</v>
      </c>
      <c r="U16" s="12">
        <f t="shared" si="20"/>
        <v>16</v>
      </c>
      <c r="W16" s="16" t="str">
        <f t="shared" si="18"/>
        <v>'Auxiliar'!L16</v>
      </c>
      <c r="X16" s="16" t="str">
        <f t="shared" si="18"/>
        <v>'Auxiliar'!M16</v>
      </c>
      <c r="Y16" s="16" t="str">
        <f t="shared" si="18"/>
        <v>'Auxiliar'!N16</v>
      </c>
      <c r="Z16" s="16" t="str">
        <f t="shared" si="18"/>
        <v>'Auxiliar'!O16</v>
      </c>
      <c r="AA16" s="16" t="str">
        <f t="shared" si="18"/>
        <v>'Auxiliar'!P16</v>
      </c>
      <c r="AB16" s="16" t="str">
        <f t="shared" si="18"/>
        <v>'Auxiliar'!Q16</v>
      </c>
    </row>
    <row r="17" spans="1:28" x14ac:dyDescent="0.2">
      <c r="A17" s="12" t="str">
        <f>'Tab Primeira Fase'!N24</f>
        <v>VANDER</v>
      </c>
      <c r="B17" s="12">
        <f>IF('Tab Primeira Fase'!O24&lt;'Tab Primeira Fase'!Q24,0,IF('Tab Primeira Fase'!O24='Tab Primeira Fase'!Q24,1,IF('Tab Primeira Fase'!O24&gt;'Tab Primeira Fase'!Q24,2)))</f>
        <v>1</v>
      </c>
      <c r="C17" s="12" t="str">
        <f>'Tab Primeira Fase'!R24</f>
        <v>RODRIGO BARROS</v>
      </c>
      <c r="D17" s="12">
        <f>IF('Tab Primeira Fase'!O24&gt;'Tab Primeira Fase'!Q24,0,IF('Tab Primeira Fase'!O24='Tab Primeira Fase'!Q24,1,IF('Tab Primeira Fase'!O24&lt;'Tab Primeira Fase'!Q24,2)))</f>
        <v>1</v>
      </c>
      <c r="E17" s="12">
        <f>IF(ISNUMBER('Tab Primeira Fase'!O24),1,0)</f>
        <v>1</v>
      </c>
      <c r="F17" s="12">
        <f t="shared" si="0"/>
        <v>0</v>
      </c>
      <c r="G17" s="12">
        <f t="shared" si="1"/>
        <v>1</v>
      </c>
      <c r="H17" s="12">
        <f t="shared" si="2"/>
        <v>0</v>
      </c>
      <c r="I17" s="12">
        <f t="shared" si="3"/>
        <v>0</v>
      </c>
      <c r="J17" s="12">
        <f t="shared" si="4"/>
        <v>1</v>
      </c>
      <c r="K17" s="12">
        <f t="shared" si="5"/>
        <v>0</v>
      </c>
      <c r="W17" s="16"/>
      <c r="X17" s="16"/>
      <c r="Y17" s="16"/>
      <c r="Z17" s="16"/>
      <c r="AA17" s="16"/>
      <c r="AB17" s="16"/>
    </row>
    <row r="18" spans="1:28" x14ac:dyDescent="0.2">
      <c r="A18" s="12" t="str">
        <f>'Tab Primeira Fase'!N25</f>
        <v>HÉLIO</v>
      </c>
      <c r="B18" s="12">
        <f>IF('Tab Primeira Fase'!O25&lt;'Tab Primeira Fase'!Q25,0,IF('Tab Primeira Fase'!O25='Tab Primeira Fase'!Q25,1,IF('Tab Primeira Fase'!O25&gt;'Tab Primeira Fase'!Q25,2)))</f>
        <v>2</v>
      </c>
      <c r="C18" s="12" t="str">
        <f>'Tab Primeira Fase'!R25</f>
        <v>FELIPE</v>
      </c>
      <c r="D18" s="12">
        <f>IF('Tab Primeira Fase'!O25&gt;'Tab Primeira Fase'!Q25,0,IF('Tab Primeira Fase'!O25='Tab Primeira Fase'!Q25,1,IF('Tab Primeira Fase'!O25&lt;'Tab Primeira Fase'!Q25,2)))</f>
        <v>0</v>
      </c>
      <c r="E18" s="12">
        <f>IF(ISNUMBER('Tab Primeira Fase'!O25),1,0)</f>
        <v>1</v>
      </c>
      <c r="F18" s="12">
        <f t="shared" si="0"/>
        <v>1</v>
      </c>
      <c r="G18" s="12">
        <f t="shared" si="1"/>
        <v>0</v>
      </c>
      <c r="H18" s="12">
        <f t="shared" si="2"/>
        <v>0</v>
      </c>
      <c r="I18" s="12">
        <f t="shared" si="3"/>
        <v>0</v>
      </c>
      <c r="J18" s="12">
        <f t="shared" si="4"/>
        <v>0</v>
      </c>
      <c r="K18" s="12">
        <f t="shared" si="5"/>
        <v>1</v>
      </c>
      <c r="L18" s="36" t="s">
        <v>85</v>
      </c>
      <c r="M18" s="12">
        <f t="shared" ref="M18:M24" si="22">SUMIF($A$1:$A$708,L18,$F$1:$F$708)+SUMIF($C$1:$C$708,L18,$I$1:$I$708)</f>
        <v>4</v>
      </c>
      <c r="N18" s="12">
        <f t="shared" ref="N18:N24" si="23">SUMIF($A$1:$A$708,L18,$G$1:$G$708)+SUMIF($C$1:$C$708,L18,$J$1:$J$708)</f>
        <v>2</v>
      </c>
      <c r="O18" s="12">
        <f t="shared" ref="O18:O24" si="24">SUMIF($A$1:$A$708,L18,$H$1:$H$708)+SUMIF($C$1:$C$708,L18,$K$1:$K$708)</f>
        <v>0</v>
      </c>
      <c r="P18" s="12">
        <f>SUMIF('Tab Primeira Fase'!$N$8:$N$815,L18,'Tab Primeira Fase'!$O$8:$O$815)+SUMIF('Tab Primeira Fase'!$R$8:$R$815,L18,'Tab Primeira Fase'!$Q$8:$Q$815)</f>
        <v>13</v>
      </c>
      <c r="Q18" s="12">
        <f>SUMIF('Tab Primeira Fase'!$N$8:$N$815,L18,'Tab Primeira Fase'!$Q$8:$Q$815)+SUMIF('Tab Primeira Fase'!$R$8:$R$815,L18,'Tab Primeira Fase'!$O$8:$O$815)</f>
        <v>4</v>
      </c>
      <c r="R18" s="15">
        <f t="shared" ref="R18:R23" si="25">(1000000*((3*M18)+N18))+(10000*M18)+(100*(P18-Q18))+P18+(0.001*(6-T18))</f>
        <v>14040913.005000001</v>
      </c>
      <c r="S18" s="12">
        <f>RANK(R18,$R$18:$R$24)</f>
        <v>1</v>
      </c>
      <c r="T18" s="12">
        <v>1</v>
      </c>
      <c r="U18" s="12">
        <f>IF($S$18=T18,18,0)+IF($S$19=T18,19,0)+IF($S$20=T18,20,0)+IF($S$21=T18,21,0)+IF($S$22=T18,22,0)+IF($S$23=T18,23,0)+IF($S$24=T18,24,0)</f>
        <v>18</v>
      </c>
      <c r="W18" s="16" t="str">
        <f>CONCATENATE("'Auxiliar'!",W$1,$U18)</f>
        <v>'Auxiliar'!L18</v>
      </c>
      <c r="X18" s="16" t="str">
        <f t="shared" ref="X18:AB18" si="26">CONCATENATE("'Auxiliar'!",X$1,$U18)</f>
        <v>'Auxiliar'!M18</v>
      </c>
      <c r="Y18" s="16" t="str">
        <f t="shared" si="26"/>
        <v>'Auxiliar'!N18</v>
      </c>
      <c r="Z18" s="16" t="str">
        <f t="shared" si="26"/>
        <v>'Auxiliar'!O18</v>
      </c>
      <c r="AA18" s="16" t="str">
        <f t="shared" si="26"/>
        <v>'Auxiliar'!P18</v>
      </c>
      <c r="AB18" s="16" t="str">
        <f t="shared" si="26"/>
        <v>'Auxiliar'!Q18</v>
      </c>
    </row>
    <row r="19" spans="1:28" x14ac:dyDescent="0.2">
      <c r="A19" s="12" t="str">
        <f>'Tab Primeira Fase'!N26</f>
        <v>ALCIDES</v>
      </c>
      <c r="B19" s="12">
        <f>IF('Tab Primeira Fase'!O26&lt;'Tab Primeira Fase'!Q26,0,IF('Tab Primeira Fase'!O26='Tab Primeira Fase'!Q26,1,IF('Tab Primeira Fase'!O26&gt;'Tab Primeira Fase'!Q26,2)))</f>
        <v>1</v>
      </c>
      <c r="C19" s="12" t="str">
        <f>'Tab Primeira Fase'!R26</f>
        <v>TONINHO</v>
      </c>
      <c r="D19" s="12">
        <f>IF('Tab Primeira Fase'!O26&gt;'Tab Primeira Fase'!Q26,0,IF('Tab Primeira Fase'!O26='Tab Primeira Fase'!Q26,1,IF('Tab Primeira Fase'!O26&lt;'Tab Primeira Fase'!Q26,2)))</f>
        <v>1</v>
      </c>
      <c r="E19" s="12">
        <f>IF(ISNUMBER('Tab Primeira Fase'!O26),1,0)</f>
        <v>1</v>
      </c>
      <c r="F19" s="12">
        <f t="shared" si="0"/>
        <v>0</v>
      </c>
      <c r="G19" s="12">
        <f t="shared" si="1"/>
        <v>1</v>
      </c>
      <c r="H19" s="12">
        <f t="shared" si="2"/>
        <v>0</v>
      </c>
      <c r="I19" s="12">
        <f t="shared" si="3"/>
        <v>0</v>
      </c>
      <c r="J19" s="12">
        <f t="shared" si="4"/>
        <v>1</v>
      </c>
      <c r="K19" s="12">
        <f t="shared" si="5"/>
        <v>0</v>
      </c>
      <c r="L19" s="36" t="s">
        <v>86</v>
      </c>
      <c r="M19" s="12">
        <f t="shared" si="22"/>
        <v>3</v>
      </c>
      <c r="N19" s="12">
        <f t="shared" si="23"/>
        <v>2</v>
      </c>
      <c r="O19" s="12">
        <f t="shared" si="24"/>
        <v>1</v>
      </c>
      <c r="P19" s="12">
        <f>SUMIF('Tab Primeira Fase'!$N$8:$N$815,L19,'Tab Primeira Fase'!$O$8:$O$815)+SUMIF('Tab Primeira Fase'!$R$8:$R$815,L19,'Tab Primeira Fase'!$Q$8:$Q$815)</f>
        <v>8</v>
      </c>
      <c r="Q19" s="12">
        <f>SUMIF('Tab Primeira Fase'!$N$8:$N$815,L19,'Tab Primeira Fase'!$Q$8:$Q$815)+SUMIF('Tab Primeira Fase'!$R$8:$R$815,L19,'Tab Primeira Fase'!$O$8:$O$815)</f>
        <v>5</v>
      </c>
      <c r="R19" s="15">
        <f t="shared" si="25"/>
        <v>11030308.004000001</v>
      </c>
      <c r="S19" s="12">
        <f t="shared" ref="S19:S24" si="27">RANK(R19,$R$18:$R$24)</f>
        <v>3</v>
      </c>
      <c r="T19" s="12">
        <v>2</v>
      </c>
      <c r="U19" s="12">
        <f t="shared" ref="U19:U24" si="28">IF($S$18=T19,18,0)+IF($S$19=T19,19,0)+IF($S$20=T19,20,0)+IF($S$21=T19,21,0)+IF($S$22=T19,22,0)+IF($S$23=T19,23,0)+IF($S$24=T19,24,0)</f>
        <v>23</v>
      </c>
      <c r="W19" s="16" t="str">
        <f t="shared" ref="W19:AB24" si="29">CONCATENATE("'Auxiliar'!",W$1,$U19)</f>
        <v>'Auxiliar'!L23</v>
      </c>
      <c r="X19" s="16" t="str">
        <f t="shared" si="29"/>
        <v>'Auxiliar'!M23</v>
      </c>
      <c r="Y19" s="16" t="str">
        <f t="shared" si="29"/>
        <v>'Auxiliar'!N23</v>
      </c>
      <c r="Z19" s="16" t="str">
        <f t="shared" si="29"/>
        <v>'Auxiliar'!O23</v>
      </c>
      <c r="AA19" s="16" t="str">
        <f t="shared" si="29"/>
        <v>'Auxiliar'!P23</v>
      </c>
      <c r="AB19" s="16" t="str">
        <f t="shared" si="29"/>
        <v>'Auxiliar'!Q23</v>
      </c>
    </row>
    <row r="20" spans="1:28" x14ac:dyDescent="0.2">
      <c r="A20" s="12" t="str">
        <f>'Tab Primeira Fase'!N27</f>
        <v>BETO</v>
      </c>
      <c r="B20" s="12">
        <f>IF('Tab Primeira Fase'!O27&lt;'Tab Primeira Fase'!Q27,0,IF('Tab Primeira Fase'!O27='Tab Primeira Fase'!Q27,1,IF('Tab Primeira Fase'!O27&gt;'Tab Primeira Fase'!Q27,2)))</f>
        <v>2</v>
      </c>
      <c r="C20" s="12" t="str">
        <f>'Tab Primeira Fase'!R27</f>
        <v>IZALCI</v>
      </c>
      <c r="D20" s="12">
        <f>IF('Tab Primeira Fase'!O27&gt;'Tab Primeira Fase'!Q27,0,IF('Tab Primeira Fase'!O27='Tab Primeira Fase'!Q27,1,IF('Tab Primeira Fase'!O27&lt;'Tab Primeira Fase'!Q27,2)))</f>
        <v>0</v>
      </c>
      <c r="E20" s="12">
        <f>IF(ISNUMBER('Tab Primeira Fase'!O27),1,0)</f>
        <v>1</v>
      </c>
      <c r="F20" s="12">
        <f t="shared" si="0"/>
        <v>1</v>
      </c>
      <c r="G20" s="12">
        <f t="shared" si="1"/>
        <v>0</v>
      </c>
      <c r="H20" s="12">
        <f t="shared" si="2"/>
        <v>0</v>
      </c>
      <c r="I20" s="12">
        <f t="shared" si="3"/>
        <v>0</v>
      </c>
      <c r="J20" s="12">
        <f t="shared" si="4"/>
        <v>0</v>
      </c>
      <c r="K20" s="12">
        <f t="shared" si="5"/>
        <v>1</v>
      </c>
      <c r="L20" s="36" t="s">
        <v>87</v>
      </c>
      <c r="M20" s="12">
        <f t="shared" si="22"/>
        <v>1</v>
      </c>
      <c r="N20" s="12">
        <f t="shared" si="23"/>
        <v>4</v>
      </c>
      <c r="O20" s="12">
        <f t="shared" si="24"/>
        <v>1</v>
      </c>
      <c r="P20" s="12">
        <f>SUMIF('Tab Primeira Fase'!$N$8:$N$815,L20,'Tab Primeira Fase'!$O$8:$O$815)+SUMIF('Tab Primeira Fase'!$R$8:$R$815,L20,'Tab Primeira Fase'!$Q$8:$Q$815)</f>
        <v>6</v>
      </c>
      <c r="Q20" s="12">
        <f>SUMIF('Tab Primeira Fase'!$N$8:$N$815,L20,'Tab Primeira Fase'!$Q$8:$Q$815)+SUMIF('Tab Primeira Fase'!$R$8:$R$815,L20,'Tab Primeira Fase'!$O$8:$O$815)</f>
        <v>5</v>
      </c>
      <c r="R20" s="15">
        <f t="shared" si="25"/>
        <v>7010106.0029999996</v>
      </c>
      <c r="S20" s="12">
        <f t="shared" si="27"/>
        <v>4</v>
      </c>
      <c r="T20" s="12">
        <v>3</v>
      </c>
      <c r="U20" s="12">
        <f t="shared" si="28"/>
        <v>19</v>
      </c>
      <c r="W20" s="16" t="str">
        <f t="shared" si="29"/>
        <v>'Auxiliar'!L19</v>
      </c>
      <c r="X20" s="16" t="str">
        <f t="shared" si="29"/>
        <v>'Auxiliar'!M19</v>
      </c>
      <c r="Y20" s="16" t="str">
        <f t="shared" si="29"/>
        <v>'Auxiliar'!N19</v>
      </c>
      <c r="Z20" s="16" t="str">
        <f t="shared" si="29"/>
        <v>'Auxiliar'!O19</v>
      </c>
      <c r="AA20" s="16" t="str">
        <f t="shared" si="29"/>
        <v>'Auxiliar'!P19</v>
      </c>
      <c r="AB20" s="16" t="str">
        <f t="shared" si="29"/>
        <v>'Auxiliar'!Q19</v>
      </c>
    </row>
    <row r="21" spans="1:28" x14ac:dyDescent="0.2">
      <c r="A21" s="12" t="str">
        <f>'Tab Primeira Fase'!N28</f>
        <v>HEAVY</v>
      </c>
      <c r="B21" s="12">
        <f>IF('Tab Primeira Fase'!O28&lt;'Tab Primeira Fase'!Q28,0,IF('Tab Primeira Fase'!O28='Tab Primeira Fase'!Q28,1,IF('Tab Primeira Fase'!O28&gt;'Tab Primeira Fase'!Q28,2)))</f>
        <v>1</v>
      </c>
      <c r="C21" s="12" t="str">
        <f>'Tab Primeira Fase'!R28</f>
        <v>PAULO CÉSAR</v>
      </c>
      <c r="D21" s="12">
        <f>IF('Tab Primeira Fase'!O28&gt;'Tab Primeira Fase'!Q28,0,IF('Tab Primeira Fase'!O28='Tab Primeira Fase'!Q28,1,IF('Tab Primeira Fase'!O28&lt;'Tab Primeira Fase'!Q28,2)))</f>
        <v>1</v>
      </c>
      <c r="E21" s="12">
        <f>IF(ISNUMBER('Tab Primeira Fase'!O28),1,0)</f>
        <v>1</v>
      </c>
      <c r="F21" s="12">
        <f t="shared" si="0"/>
        <v>0</v>
      </c>
      <c r="G21" s="12">
        <f t="shared" si="1"/>
        <v>1</v>
      </c>
      <c r="H21" s="12">
        <f t="shared" si="2"/>
        <v>0</v>
      </c>
      <c r="I21" s="12">
        <f t="shared" si="3"/>
        <v>0</v>
      </c>
      <c r="J21" s="12">
        <f t="shared" si="4"/>
        <v>1</v>
      </c>
      <c r="K21" s="12">
        <f t="shared" si="5"/>
        <v>0</v>
      </c>
      <c r="L21" s="36" t="s">
        <v>88</v>
      </c>
      <c r="M21" s="12">
        <f t="shared" si="22"/>
        <v>0</v>
      </c>
      <c r="N21" s="12">
        <f t="shared" si="23"/>
        <v>2</v>
      </c>
      <c r="O21" s="12">
        <f t="shared" si="24"/>
        <v>4</v>
      </c>
      <c r="P21" s="12">
        <f>SUMIF('Tab Primeira Fase'!$N$8:$N$815,L21,'Tab Primeira Fase'!$O$8:$O$815)+SUMIF('Tab Primeira Fase'!$R$8:$R$815,L21,'Tab Primeira Fase'!$Q$8:$Q$815)</f>
        <v>2</v>
      </c>
      <c r="Q21" s="12">
        <f>SUMIF('Tab Primeira Fase'!$N$8:$N$815,L21,'Tab Primeira Fase'!$Q$8:$Q$815)+SUMIF('Tab Primeira Fase'!$R$8:$R$815,L21,'Tab Primeira Fase'!$O$8:$O$815)</f>
        <v>12</v>
      </c>
      <c r="R21" s="15">
        <f t="shared" si="25"/>
        <v>1999002.0020000001</v>
      </c>
      <c r="S21" s="12">
        <f t="shared" si="27"/>
        <v>7</v>
      </c>
      <c r="T21" s="12">
        <v>4</v>
      </c>
      <c r="U21" s="12">
        <f t="shared" si="28"/>
        <v>20</v>
      </c>
      <c r="W21" s="16" t="str">
        <f t="shared" si="29"/>
        <v>'Auxiliar'!L20</v>
      </c>
      <c r="X21" s="16" t="str">
        <f t="shared" si="29"/>
        <v>'Auxiliar'!M20</v>
      </c>
      <c r="Y21" s="16" t="str">
        <f t="shared" si="29"/>
        <v>'Auxiliar'!N20</v>
      </c>
      <c r="Z21" s="16" t="str">
        <f t="shared" si="29"/>
        <v>'Auxiliar'!O20</v>
      </c>
      <c r="AA21" s="16" t="str">
        <f t="shared" si="29"/>
        <v>'Auxiliar'!P20</v>
      </c>
      <c r="AB21" s="16" t="str">
        <f t="shared" si="29"/>
        <v>'Auxiliar'!Q20</v>
      </c>
    </row>
    <row r="22" spans="1:28" x14ac:dyDescent="0.2">
      <c r="A22" s="12" t="str">
        <f>'Tab Primeira Fase'!N29</f>
        <v>LUIZ CLAUDIO</v>
      </c>
      <c r="B22" s="12">
        <f>IF('Tab Primeira Fase'!O29&lt;'Tab Primeira Fase'!Q29,0,IF('Tab Primeira Fase'!O29='Tab Primeira Fase'!Q29,1,IF('Tab Primeira Fase'!O29&gt;'Tab Primeira Fase'!Q29,2)))</f>
        <v>2</v>
      </c>
      <c r="C22" s="12" t="str">
        <f>'Tab Primeira Fase'!R29</f>
        <v>WILLIAM MOREIRA</v>
      </c>
      <c r="D22" s="12">
        <f>IF('Tab Primeira Fase'!O29&gt;'Tab Primeira Fase'!Q29,0,IF('Tab Primeira Fase'!O29='Tab Primeira Fase'!Q29,1,IF('Tab Primeira Fase'!O29&lt;'Tab Primeira Fase'!Q29,2)))</f>
        <v>0</v>
      </c>
      <c r="E22" s="12">
        <f>IF(ISNUMBER('Tab Primeira Fase'!O29),1,0)</f>
        <v>1</v>
      </c>
      <c r="F22" s="12">
        <f t="shared" si="0"/>
        <v>1</v>
      </c>
      <c r="G22" s="12">
        <f t="shared" si="1"/>
        <v>0</v>
      </c>
      <c r="H22" s="12">
        <f t="shared" si="2"/>
        <v>0</v>
      </c>
      <c r="I22" s="12">
        <f t="shared" si="3"/>
        <v>0</v>
      </c>
      <c r="J22" s="12">
        <f t="shared" si="4"/>
        <v>0</v>
      </c>
      <c r="K22" s="12">
        <f t="shared" si="5"/>
        <v>1</v>
      </c>
      <c r="L22" s="36" t="s">
        <v>89</v>
      </c>
      <c r="M22" s="12">
        <f t="shared" si="22"/>
        <v>0</v>
      </c>
      <c r="N22" s="12">
        <f t="shared" si="23"/>
        <v>3</v>
      </c>
      <c r="O22" s="12">
        <f t="shared" si="24"/>
        <v>3</v>
      </c>
      <c r="P22" s="12">
        <f>SUMIF('Tab Primeira Fase'!$N$8:$N$815,L22,'Tab Primeira Fase'!$O$8:$O$815)+SUMIF('Tab Primeira Fase'!$R$8:$R$815,L22,'Tab Primeira Fase'!$Q$8:$Q$815)</f>
        <v>4</v>
      </c>
      <c r="Q22" s="12">
        <f>SUMIF('Tab Primeira Fase'!$N$8:$N$815,L22,'Tab Primeira Fase'!$Q$8:$Q$815)+SUMIF('Tab Primeira Fase'!$R$8:$R$815,L22,'Tab Primeira Fase'!$O$8:$O$815)</f>
        <v>9</v>
      </c>
      <c r="R22" s="17">
        <f t="shared" si="25"/>
        <v>2999504.0010000002</v>
      </c>
      <c r="S22" s="12">
        <f t="shared" si="27"/>
        <v>6</v>
      </c>
      <c r="T22" s="12">
        <v>5</v>
      </c>
      <c r="U22" s="12">
        <f t="shared" si="28"/>
        <v>24</v>
      </c>
      <c r="W22" s="16" t="str">
        <f t="shared" si="29"/>
        <v>'Auxiliar'!L24</v>
      </c>
      <c r="X22" s="16" t="str">
        <f t="shared" si="29"/>
        <v>'Auxiliar'!M24</v>
      </c>
      <c r="Y22" s="16" t="str">
        <f t="shared" si="29"/>
        <v>'Auxiliar'!N24</v>
      </c>
      <c r="Z22" s="16" t="str">
        <f t="shared" si="29"/>
        <v>'Auxiliar'!O24</v>
      </c>
      <c r="AA22" s="16" t="str">
        <f t="shared" si="29"/>
        <v>'Auxiliar'!P24</v>
      </c>
      <c r="AB22" s="16" t="str">
        <f t="shared" si="29"/>
        <v>'Auxiliar'!Q24</v>
      </c>
    </row>
    <row r="23" spans="1:28" x14ac:dyDescent="0.2">
      <c r="A23" s="12" t="str">
        <f>'Tab Primeira Fase'!N30</f>
        <v>THIAGO</v>
      </c>
      <c r="B23" s="12">
        <f>IF('Tab Primeira Fase'!O30&lt;'Tab Primeira Fase'!Q30,0,IF('Tab Primeira Fase'!O30='Tab Primeira Fase'!Q30,1,IF('Tab Primeira Fase'!O30&gt;'Tab Primeira Fase'!Q30,2)))</f>
        <v>2</v>
      </c>
      <c r="C23" s="12" t="str">
        <f>'Tab Primeira Fase'!R30</f>
        <v>LUIZ GOMES</v>
      </c>
      <c r="D23" s="12">
        <f>IF('Tab Primeira Fase'!O30&gt;'Tab Primeira Fase'!Q30,0,IF('Tab Primeira Fase'!O30='Tab Primeira Fase'!Q30,1,IF('Tab Primeira Fase'!O30&lt;'Tab Primeira Fase'!Q30,2)))</f>
        <v>0</v>
      </c>
      <c r="E23" s="12">
        <f>IF(ISNUMBER('Tab Primeira Fase'!O30),1,0)</f>
        <v>1</v>
      </c>
      <c r="F23" s="12">
        <f t="shared" si="0"/>
        <v>1</v>
      </c>
      <c r="G23" s="12">
        <f t="shared" si="1"/>
        <v>0</v>
      </c>
      <c r="H23" s="12">
        <f t="shared" si="2"/>
        <v>0</v>
      </c>
      <c r="I23" s="12">
        <f t="shared" si="3"/>
        <v>0</v>
      </c>
      <c r="J23" s="12">
        <f t="shared" si="4"/>
        <v>0</v>
      </c>
      <c r="K23" s="12">
        <f t="shared" si="5"/>
        <v>1</v>
      </c>
      <c r="L23" s="36" t="s">
        <v>90</v>
      </c>
      <c r="M23" s="12">
        <f t="shared" si="22"/>
        <v>4</v>
      </c>
      <c r="N23" s="12">
        <f t="shared" si="23"/>
        <v>2</v>
      </c>
      <c r="O23" s="12">
        <f t="shared" si="24"/>
        <v>0</v>
      </c>
      <c r="P23" s="12">
        <f>SUMIF('Tab Primeira Fase'!$N$8:$N$815,L23,'Tab Primeira Fase'!$O$8:$O$815)+SUMIF('Tab Primeira Fase'!$R$8:$R$815,L23,'Tab Primeira Fase'!$Q$8:$Q$815)</f>
        <v>10</v>
      </c>
      <c r="Q23" s="12">
        <f>SUMIF('Tab Primeira Fase'!$N$8:$N$815,L23,'Tab Primeira Fase'!$Q$8:$Q$815)+SUMIF('Tab Primeira Fase'!$R$8:$R$815,L23,'Tab Primeira Fase'!$O$8:$O$815)</f>
        <v>3</v>
      </c>
      <c r="R23" s="17">
        <f t="shared" si="25"/>
        <v>14040710</v>
      </c>
      <c r="S23" s="12">
        <f t="shared" si="27"/>
        <v>2</v>
      </c>
      <c r="T23" s="12">
        <v>6</v>
      </c>
      <c r="U23" s="12">
        <f t="shared" si="28"/>
        <v>22</v>
      </c>
      <c r="W23" s="16" t="str">
        <f t="shared" si="29"/>
        <v>'Auxiliar'!L22</v>
      </c>
      <c r="X23" s="16" t="str">
        <f t="shared" si="29"/>
        <v>'Auxiliar'!M22</v>
      </c>
      <c r="Y23" s="16" t="str">
        <f t="shared" si="29"/>
        <v>'Auxiliar'!N22</v>
      </c>
      <c r="Z23" s="16" t="str">
        <f t="shared" si="29"/>
        <v>'Auxiliar'!O22</v>
      </c>
      <c r="AA23" s="16" t="str">
        <f t="shared" si="29"/>
        <v>'Auxiliar'!P22</v>
      </c>
      <c r="AB23" s="16" t="str">
        <f t="shared" si="29"/>
        <v>'Auxiliar'!Q22</v>
      </c>
    </row>
    <row r="24" spans="1:28" x14ac:dyDescent="0.2">
      <c r="A24" s="12" t="str">
        <f>'Tab Primeira Fase'!N31</f>
        <v>VASQUES</v>
      </c>
      <c r="B24" s="12">
        <f>IF('Tab Primeira Fase'!O31&lt;'Tab Primeira Fase'!Q31,0,IF('Tab Primeira Fase'!O31='Tab Primeira Fase'!Q31,1,IF('Tab Primeira Fase'!O31&gt;'Tab Primeira Fase'!Q31,2)))</f>
        <v>1</v>
      </c>
      <c r="C24" s="12" t="str">
        <f>'Tab Primeira Fase'!R31</f>
        <v>AMAURI</v>
      </c>
      <c r="D24" s="12">
        <f>IF('Tab Primeira Fase'!O31&gt;'Tab Primeira Fase'!Q31,0,IF('Tab Primeira Fase'!O31='Tab Primeira Fase'!Q31,1,IF('Tab Primeira Fase'!O31&lt;'Tab Primeira Fase'!Q31,2)))</f>
        <v>1</v>
      </c>
      <c r="E24" s="12">
        <f>IF(ISNUMBER('Tab Primeira Fase'!O31),1,0)</f>
        <v>1</v>
      </c>
      <c r="F24" s="12">
        <f t="shared" si="0"/>
        <v>0</v>
      </c>
      <c r="G24" s="12">
        <f t="shared" si="1"/>
        <v>1</v>
      </c>
      <c r="H24" s="12">
        <f t="shared" si="2"/>
        <v>0</v>
      </c>
      <c r="I24" s="12">
        <f t="shared" si="3"/>
        <v>0</v>
      </c>
      <c r="J24" s="12">
        <f t="shared" si="4"/>
        <v>1</v>
      </c>
      <c r="K24" s="12">
        <f t="shared" si="5"/>
        <v>0</v>
      </c>
      <c r="L24" s="36" t="s">
        <v>105</v>
      </c>
      <c r="M24" s="12">
        <f t="shared" si="22"/>
        <v>1</v>
      </c>
      <c r="N24" s="12">
        <f t="shared" si="23"/>
        <v>1</v>
      </c>
      <c r="O24" s="12">
        <f t="shared" si="24"/>
        <v>4</v>
      </c>
      <c r="P24" s="12">
        <f>SUMIF('Tab Primeira Fase'!$N$8:$N$815,L24,'Tab Primeira Fase'!$O$8:$O$815)+SUMIF('Tab Primeira Fase'!$R$8:$R$815,L24,'Tab Primeira Fase'!$Q$8:$Q$815)</f>
        <v>4</v>
      </c>
      <c r="Q24" s="12">
        <f>SUMIF('Tab Primeira Fase'!$N$8:$N$815,L24,'Tab Primeira Fase'!$Q$8:$Q$815)+SUMIF('Tab Primeira Fase'!$R$8:$R$815,L24,'Tab Primeira Fase'!$O$8:$O$815)</f>
        <v>9</v>
      </c>
      <c r="R24" s="17">
        <f t="shared" ref="R24" si="30">(1000000*((3*M24)+N24))+(10000*M24)+(100*(P24-Q24))+P24+(0.001*(6-T24))</f>
        <v>4009503.9989999998</v>
      </c>
      <c r="S24" s="12">
        <f t="shared" si="27"/>
        <v>5</v>
      </c>
      <c r="T24" s="12">
        <v>7</v>
      </c>
      <c r="U24" s="12">
        <f t="shared" si="28"/>
        <v>21</v>
      </c>
      <c r="W24" s="16" t="str">
        <f t="shared" si="29"/>
        <v>'Auxiliar'!L21</v>
      </c>
      <c r="X24" s="16" t="str">
        <f t="shared" si="29"/>
        <v>'Auxiliar'!M21</v>
      </c>
      <c r="Y24" s="16" t="str">
        <f t="shared" si="29"/>
        <v>'Auxiliar'!N21</v>
      </c>
      <c r="Z24" s="16" t="str">
        <f t="shared" si="29"/>
        <v>'Auxiliar'!O21</v>
      </c>
      <c r="AA24" s="16" t="str">
        <f t="shared" si="29"/>
        <v>'Auxiliar'!P21</v>
      </c>
      <c r="AB24" s="16" t="str">
        <f t="shared" si="29"/>
        <v>'Auxiliar'!Q21</v>
      </c>
    </row>
    <row r="25" spans="1:28" x14ac:dyDescent="0.2">
      <c r="A25" s="12" t="str">
        <f>'Tab Primeira Fase'!N32</f>
        <v>MAGNO</v>
      </c>
      <c r="B25" s="12">
        <f>IF('Tab Primeira Fase'!O32&lt;'Tab Primeira Fase'!Q32,0,IF('Tab Primeira Fase'!O32='Tab Primeira Fase'!Q32,1,IF('Tab Primeira Fase'!O32&gt;'Tab Primeira Fase'!Q32,2)))</f>
        <v>1</v>
      </c>
      <c r="C25" s="12" t="str">
        <f>'Tab Primeira Fase'!R32</f>
        <v>JORGE DIAS</v>
      </c>
      <c r="D25" s="12">
        <f>IF('Tab Primeira Fase'!O32&gt;'Tab Primeira Fase'!Q32,0,IF('Tab Primeira Fase'!O32='Tab Primeira Fase'!Q32,1,IF('Tab Primeira Fase'!O32&lt;'Tab Primeira Fase'!Q32,2)))</f>
        <v>1</v>
      </c>
      <c r="E25" s="12">
        <f>IF(ISNUMBER('Tab Primeira Fase'!O32),1,0)</f>
        <v>1</v>
      </c>
      <c r="F25" s="12">
        <f t="shared" si="0"/>
        <v>0</v>
      </c>
      <c r="G25" s="12">
        <f t="shared" si="1"/>
        <v>1</v>
      </c>
      <c r="H25" s="12">
        <f t="shared" si="2"/>
        <v>0</v>
      </c>
      <c r="I25" s="12">
        <f t="shared" si="3"/>
        <v>0</v>
      </c>
      <c r="J25" s="12">
        <f t="shared" si="4"/>
        <v>1</v>
      </c>
      <c r="K25" s="12">
        <f t="shared" si="5"/>
        <v>0</v>
      </c>
      <c r="L25" s="36"/>
      <c r="R25" s="17"/>
      <c r="W25" s="16"/>
      <c r="X25" s="16"/>
      <c r="Y25" s="16"/>
      <c r="Z25" s="16"/>
      <c r="AA25" s="16"/>
      <c r="AB25" s="16"/>
    </row>
    <row r="26" spans="1:28" x14ac:dyDescent="0.2">
      <c r="A26" s="12" t="str">
        <f>'Tab Primeira Fase'!N33</f>
        <v>ANDRÉ BRANDÃO</v>
      </c>
      <c r="B26" s="12">
        <f>IF('Tab Primeira Fase'!O33&lt;'Tab Primeira Fase'!Q33,0,IF('Tab Primeira Fase'!O33='Tab Primeira Fase'!Q33,1,IF('Tab Primeira Fase'!O33&gt;'Tab Primeira Fase'!Q33,2)))</f>
        <v>1</v>
      </c>
      <c r="C26" s="12" t="str">
        <f>'Tab Primeira Fase'!R33</f>
        <v>JULIANO</v>
      </c>
      <c r="D26" s="12">
        <f>IF('Tab Primeira Fase'!O33&gt;'Tab Primeira Fase'!Q33,0,IF('Tab Primeira Fase'!O33='Tab Primeira Fase'!Q33,1,IF('Tab Primeira Fase'!O33&lt;'Tab Primeira Fase'!Q33,2)))</f>
        <v>1</v>
      </c>
      <c r="E26" s="12">
        <f>IF(ISNUMBER('Tab Primeira Fase'!O33),1,0)</f>
        <v>1</v>
      </c>
      <c r="F26" s="12">
        <f t="shared" si="0"/>
        <v>0</v>
      </c>
      <c r="G26" s="12">
        <f t="shared" si="1"/>
        <v>1</v>
      </c>
      <c r="H26" s="12">
        <f t="shared" si="2"/>
        <v>0</v>
      </c>
      <c r="I26" s="12">
        <f t="shared" si="3"/>
        <v>0</v>
      </c>
      <c r="J26" s="12">
        <f t="shared" si="4"/>
        <v>1</v>
      </c>
      <c r="K26" s="12">
        <f t="shared" si="5"/>
        <v>0</v>
      </c>
      <c r="L26" s="36" t="s">
        <v>65</v>
      </c>
      <c r="M26" s="12">
        <f t="shared" ref="M26:M32" si="31">SUMIF($A$1:$A$708,L26,$F$1:$F$708)+SUMIF($C$1:$C$708,L26,$I$1:$I$708)</f>
        <v>5</v>
      </c>
      <c r="N26" s="12">
        <f t="shared" ref="N26:N32" si="32">SUMIF($A$1:$A$708,L26,$G$1:$G$708)+SUMIF($C$1:$C$708,L26,$J$1:$J$708)</f>
        <v>0</v>
      </c>
      <c r="O26" s="12">
        <f t="shared" ref="O26:O32" si="33">SUMIF($A$1:$A$708,L26,$H$1:$H$708)+SUMIF($C$1:$C$708,L26,$K$1:$K$708)</f>
        <v>1</v>
      </c>
      <c r="P26" s="12">
        <f>SUMIF('Tab Primeira Fase'!$N$8:$N$815,L26,'Tab Primeira Fase'!$O$8:$O$815)+SUMIF('Tab Primeira Fase'!$R$8:$R$815,L26,'Tab Primeira Fase'!$Q$8:$Q$815)</f>
        <v>13</v>
      </c>
      <c r="Q26" s="12">
        <f>SUMIF('Tab Primeira Fase'!$N$8:$N$815,L26,'Tab Primeira Fase'!$Q$8:$Q$815)+SUMIF('Tab Primeira Fase'!$R$8:$R$815,L26,'Tab Primeira Fase'!$O$8:$O$815)</f>
        <v>3</v>
      </c>
      <c r="R26" s="15">
        <f t="shared" ref="R26:R31" si="34">(1000000*((3*M26)+N26))+(10000*M26)+(100*(P26-Q26))+P26+(0.001*(6-T26))</f>
        <v>15051013.005000001</v>
      </c>
      <c r="S26" s="12">
        <f>RANK(R26,$R$26:$R$32)</f>
        <v>1</v>
      </c>
      <c r="T26" s="12">
        <v>1</v>
      </c>
      <c r="U26" s="12">
        <f>IF($S$26=T26,26,0)+IF($S$27=T26,27,0)+IF($S$28=T26,28,0)+IF($S$29=T26,29,0)+IF($S$30=T26,30,0)+IF($S$31=T26,31,0)+IF($S$32=T26,32,0)</f>
        <v>26</v>
      </c>
      <c r="W26" s="16" t="str">
        <f>CONCATENATE("'Auxiliar'!",W$1,$U26)</f>
        <v>'Auxiliar'!L26</v>
      </c>
      <c r="X26" s="16" t="str">
        <f t="shared" ref="X26:AB26" si="35">CONCATENATE("'Auxiliar'!",X$1,$U26)</f>
        <v>'Auxiliar'!M26</v>
      </c>
      <c r="Y26" s="16" t="str">
        <f t="shared" si="35"/>
        <v>'Auxiliar'!N26</v>
      </c>
      <c r="Z26" s="16" t="str">
        <f t="shared" si="35"/>
        <v>'Auxiliar'!O26</v>
      </c>
      <c r="AA26" s="16" t="str">
        <f t="shared" si="35"/>
        <v>'Auxiliar'!P26</v>
      </c>
      <c r="AB26" s="16" t="str">
        <f t="shared" si="35"/>
        <v>'Auxiliar'!Q26</v>
      </c>
    </row>
    <row r="27" spans="1:28" x14ac:dyDescent="0.2">
      <c r="A27" s="12" t="str">
        <f>'Tab Primeira Fase'!N34</f>
        <v>MALCHER</v>
      </c>
      <c r="B27" s="12">
        <f>IF('Tab Primeira Fase'!O34&lt;'Tab Primeira Fase'!Q34,0,IF('Tab Primeira Fase'!O34='Tab Primeira Fase'!Q34,1,IF('Tab Primeira Fase'!O34&gt;'Tab Primeira Fase'!Q34,2)))</f>
        <v>0</v>
      </c>
      <c r="C27" s="12" t="str">
        <f>'Tab Primeira Fase'!R34</f>
        <v>MARCELO PORTO</v>
      </c>
      <c r="D27" s="12">
        <f>IF('Tab Primeira Fase'!O34&gt;'Tab Primeira Fase'!Q34,0,IF('Tab Primeira Fase'!O34='Tab Primeira Fase'!Q34,1,IF('Tab Primeira Fase'!O34&lt;'Tab Primeira Fase'!Q34,2)))</f>
        <v>2</v>
      </c>
      <c r="E27" s="12">
        <f>IF(ISNUMBER('Tab Primeira Fase'!O34),1,0)</f>
        <v>1</v>
      </c>
      <c r="F27" s="12">
        <f t="shared" si="0"/>
        <v>0</v>
      </c>
      <c r="G27" s="12">
        <f t="shared" si="1"/>
        <v>0</v>
      </c>
      <c r="H27" s="12">
        <f t="shared" si="2"/>
        <v>1</v>
      </c>
      <c r="I27" s="12">
        <f t="shared" si="3"/>
        <v>1</v>
      </c>
      <c r="J27" s="12">
        <f t="shared" si="4"/>
        <v>0</v>
      </c>
      <c r="K27" s="12">
        <f t="shared" si="5"/>
        <v>0</v>
      </c>
      <c r="L27" s="36" t="s">
        <v>66</v>
      </c>
      <c r="M27" s="12">
        <f t="shared" si="31"/>
        <v>3</v>
      </c>
      <c r="N27" s="12">
        <f t="shared" si="32"/>
        <v>2</v>
      </c>
      <c r="O27" s="12">
        <f t="shared" si="33"/>
        <v>1</v>
      </c>
      <c r="P27" s="12">
        <f>SUMIF('Tab Primeira Fase'!$N$8:$N$815,L27,'Tab Primeira Fase'!$O$8:$O$815)+SUMIF('Tab Primeira Fase'!$R$8:$R$815,L27,'Tab Primeira Fase'!$Q$8:$Q$815)</f>
        <v>6</v>
      </c>
      <c r="Q27" s="12">
        <f>SUMIF('Tab Primeira Fase'!$N$8:$N$815,L27,'Tab Primeira Fase'!$Q$8:$Q$815)+SUMIF('Tab Primeira Fase'!$R$8:$R$815,L27,'Tab Primeira Fase'!$O$8:$O$815)</f>
        <v>5</v>
      </c>
      <c r="R27" s="15">
        <f t="shared" si="34"/>
        <v>11030106.004000001</v>
      </c>
      <c r="S27" s="12">
        <f t="shared" ref="S27:S32" si="36">RANK(R27,$R$26:$R$32)</f>
        <v>2</v>
      </c>
      <c r="T27" s="12">
        <v>2</v>
      </c>
      <c r="U27" s="12">
        <f t="shared" ref="U27:U32" si="37">IF($S$26=T27,26,0)+IF($S$27=T27,27,0)+IF($S$28=T27,28,0)+IF($S$29=T27,29,0)+IF($S$30=T27,30,0)+IF($S$31=T27,31,0)+IF($S$32=T27,32,0)</f>
        <v>27</v>
      </c>
      <c r="W27" s="16" t="str">
        <f t="shared" ref="W27:AB32" si="38">CONCATENATE("'Auxiliar'!",W$1,$U27)</f>
        <v>'Auxiliar'!L27</v>
      </c>
      <c r="X27" s="16" t="str">
        <f t="shared" si="38"/>
        <v>'Auxiliar'!M27</v>
      </c>
      <c r="Y27" s="16" t="str">
        <f t="shared" si="38"/>
        <v>'Auxiliar'!N27</v>
      </c>
      <c r="Z27" s="16" t="str">
        <f t="shared" si="38"/>
        <v>'Auxiliar'!O27</v>
      </c>
      <c r="AA27" s="16" t="str">
        <f t="shared" si="38"/>
        <v>'Auxiliar'!P27</v>
      </c>
      <c r="AB27" s="16" t="str">
        <f t="shared" si="38"/>
        <v>'Auxiliar'!Q27</v>
      </c>
    </row>
    <row r="28" spans="1:28" x14ac:dyDescent="0.2">
      <c r="A28" s="12" t="str">
        <f>'Tab Primeira Fase'!N35</f>
        <v>PAULO CÉSAR</v>
      </c>
      <c r="B28" s="12">
        <f>IF('Tab Primeira Fase'!O35&lt;'Tab Primeira Fase'!Q35,0,IF('Tab Primeira Fase'!O35='Tab Primeira Fase'!Q35,1,IF('Tab Primeira Fase'!O35&gt;'Tab Primeira Fase'!Q35,2)))</f>
        <v>0</v>
      </c>
      <c r="C28" s="12" t="str">
        <f>'Tab Primeira Fase'!R35</f>
        <v>BETO</v>
      </c>
      <c r="D28" s="12">
        <f>IF('Tab Primeira Fase'!O35&gt;'Tab Primeira Fase'!Q35,0,IF('Tab Primeira Fase'!O35='Tab Primeira Fase'!Q35,1,IF('Tab Primeira Fase'!O35&lt;'Tab Primeira Fase'!Q35,2)))</f>
        <v>2</v>
      </c>
      <c r="E28" s="12">
        <f>IF(ISNUMBER('Tab Primeira Fase'!O35),1,0)</f>
        <v>1</v>
      </c>
      <c r="F28" s="12">
        <f t="shared" si="0"/>
        <v>0</v>
      </c>
      <c r="G28" s="12">
        <f t="shared" si="1"/>
        <v>0</v>
      </c>
      <c r="H28" s="12">
        <f t="shared" si="2"/>
        <v>1</v>
      </c>
      <c r="I28" s="12">
        <f t="shared" si="3"/>
        <v>1</v>
      </c>
      <c r="J28" s="12">
        <f t="shared" si="4"/>
        <v>0</v>
      </c>
      <c r="K28" s="12">
        <f t="shared" si="5"/>
        <v>0</v>
      </c>
      <c r="L28" s="36" t="s">
        <v>67</v>
      </c>
      <c r="M28" s="12">
        <f t="shared" si="31"/>
        <v>2</v>
      </c>
      <c r="N28" s="12">
        <f t="shared" si="32"/>
        <v>2</v>
      </c>
      <c r="O28" s="12">
        <f t="shared" si="33"/>
        <v>2</v>
      </c>
      <c r="P28" s="12">
        <f>SUMIF('Tab Primeira Fase'!$N$8:$N$815,L28,'Tab Primeira Fase'!$O$8:$O$815)+SUMIF('Tab Primeira Fase'!$R$8:$R$815,L28,'Tab Primeira Fase'!$Q$8:$Q$815)</f>
        <v>6</v>
      </c>
      <c r="Q28" s="12">
        <f>SUMIF('Tab Primeira Fase'!$N$8:$N$815,L28,'Tab Primeira Fase'!$Q$8:$Q$815)+SUMIF('Tab Primeira Fase'!$R$8:$R$815,L28,'Tab Primeira Fase'!$O$8:$O$815)</f>
        <v>6</v>
      </c>
      <c r="R28" s="15">
        <f t="shared" si="34"/>
        <v>8020006.0029999996</v>
      </c>
      <c r="S28" s="12">
        <f t="shared" si="36"/>
        <v>3</v>
      </c>
      <c r="T28" s="12">
        <v>3</v>
      </c>
      <c r="U28" s="12">
        <f t="shared" si="37"/>
        <v>28</v>
      </c>
      <c r="W28" s="16" t="str">
        <f t="shared" si="38"/>
        <v>'Auxiliar'!L28</v>
      </c>
      <c r="X28" s="16" t="str">
        <f t="shared" si="38"/>
        <v>'Auxiliar'!M28</v>
      </c>
      <c r="Y28" s="16" t="str">
        <f t="shared" si="38"/>
        <v>'Auxiliar'!N28</v>
      </c>
      <c r="Z28" s="16" t="str">
        <f t="shared" si="38"/>
        <v>'Auxiliar'!O28</v>
      </c>
      <c r="AA28" s="16" t="str">
        <f t="shared" si="38"/>
        <v>'Auxiliar'!P28</v>
      </c>
      <c r="AB28" s="16" t="str">
        <f t="shared" si="38"/>
        <v>'Auxiliar'!Q28</v>
      </c>
    </row>
    <row r="29" spans="1:28" x14ac:dyDescent="0.2">
      <c r="A29" s="12" t="str">
        <f>'Tab Primeira Fase'!N36</f>
        <v>IZALCI</v>
      </c>
      <c r="B29" s="12">
        <f>IF('Tab Primeira Fase'!O36&lt;'Tab Primeira Fase'!Q36,0,IF('Tab Primeira Fase'!O36='Tab Primeira Fase'!Q36,1,IF('Tab Primeira Fase'!O36&gt;'Tab Primeira Fase'!Q36,2)))</f>
        <v>0</v>
      </c>
      <c r="C29" s="12" t="str">
        <f>'Tab Primeira Fase'!R36</f>
        <v>ALCIDES</v>
      </c>
      <c r="D29" s="12">
        <f>IF('Tab Primeira Fase'!O36&gt;'Tab Primeira Fase'!Q36,0,IF('Tab Primeira Fase'!O36='Tab Primeira Fase'!Q36,1,IF('Tab Primeira Fase'!O36&lt;'Tab Primeira Fase'!Q36,2)))</f>
        <v>2</v>
      </c>
      <c r="E29" s="12">
        <f>IF(ISNUMBER('Tab Primeira Fase'!O36),1,0)</f>
        <v>1</v>
      </c>
      <c r="F29" s="12">
        <f t="shared" si="0"/>
        <v>0</v>
      </c>
      <c r="G29" s="12">
        <f t="shared" si="1"/>
        <v>0</v>
      </c>
      <c r="H29" s="12">
        <f t="shared" si="2"/>
        <v>1</v>
      </c>
      <c r="I29" s="12">
        <f t="shared" si="3"/>
        <v>1</v>
      </c>
      <c r="J29" s="12">
        <f t="shared" si="4"/>
        <v>0</v>
      </c>
      <c r="K29" s="12">
        <f t="shared" si="5"/>
        <v>0</v>
      </c>
      <c r="L29" s="36" t="s">
        <v>68</v>
      </c>
      <c r="M29" s="12">
        <f t="shared" si="31"/>
        <v>2</v>
      </c>
      <c r="N29" s="12">
        <f t="shared" si="32"/>
        <v>2</v>
      </c>
      <c r="O29" s="12">
        <f t="shared" si="33"/>
        <v>2</v>
      </c>
      <c r="P29" s="12">
        <f>SUMIF('Tab Primeira Fase'!$N$8:$N$815,L29,'Tab Primeira Fase'!$O$8:$O$815)+SUMIF('Tab Primeira Fase'!$R$8:$R$815,L29,'Tab Primeira Fase'!$Q$8:$Q$815)</f>
        <v>5</v>
      </c>
      <c r="Q29" s="12">
        <f>SUMIF('Tab Primeira Fase'!$N$8:$N$815,L29,'Tab Primeira Fase'!$Q$8:$Q$815)+SUMIF('Tab Primeira Fase'!$R$8:$R$815,L29,'Tab Primeira Fase'!$O$8:$O$815)</f>
        <v>5</v>
      </c>
      <c r="R29" s="15">
        <f t="shared" si="34"/>
        <v>8020005.0020000003</v>
      </c>
      <c r="S29" s="12">
        <f t="shared" si="36"/>
        <v>4</v>
      </c>
      <c r="T29" s="12">
        <v>4</v>
      </c>
      <c r="U29" s="12">
        <f t="shared" si="37"/>
        <v>29</v>
      </c>
      <c r="W29" s="16" t="str">
        <f t="shared" si="38"/>
        <v>'Auxiliar'!L29</v>
      </c>
      <c r="X29" s="16" t="str">
        <f t="shared" si="38"/>
        <v>'Auxiliar'!M29</v>
      </c>
      <c r="Y29" s="16" t="str">
        <f t="shared" si="38"/>
        <v>'Auxiliar'!N29</v>
      </c>
      <c r="Z29" s="16" t="str">
        <f t="shared" si="38"/>
        <v>'Auxiliar'!O29</v>
      </c>
      <c r="AA29" s="16" t="str">
        <f t="shared" si="38"/>
        <v>'Auxiliar'!P29</v>
      </c>
      <c r="AB29" s="16" t="str">
        <f t="shared" si="38"/>
        <v>'Auxiliar'!Q29</v>
      </c>
    </row>
    <row r="30" spans="1:28" x14ac:dyDescent="0.2">
      <c r="A30" s="12" t="str">
        <f>'Tab Primeira Fase'!N37</f>
        <v>TONINHO</v>
      </c>
      <c r="B30" s="12">
        <f>IF('Tab Primeira Fase'!O37&lt;'Tab Primeira Fase'!Q37,0,IF('Tab Primeira Fase'!O37='Tab Primeira Fase'!Q37,1,IF('Tab Primeira Fase'!O37&gt;'Tab Primeira Fase'!Q37,2)))</f>
        <v>2</v>
      </c>
      <c r="C30" s="12" t="str">
        <f>'Tab Primeira Fase'!R37</f>
        <v>MARQUINHOS</v>
      </c>
      <c r="D30" s="12">
        <f>IF('Tab Primeira Fase'!O37&gt;'Tab Primeira Fase'!Q37,0,IF('Tab Primeira Fase'!O37='Tab Primeira Fase'!Q37,1,IF('Tab Primeira Fase'!O37&lt;'Tab Primeira Fase'!Q37,2)))</f>
        <v>0</v>
      </c>
      <c r="E30" s="12">
        <f>IF(ISNUMBER('Tab Primeira Fase'!O37),1,0)</f>
        <v>1</v>
      </c>
      <c r="F30" s="12">
        <f t="shared" si="0"/>
        <v>1</v>
      </c>
      <c r="G30" s="12">
        <f t="shared" si="1"/>
        <v>0</v>
      </c>
      <c r="H30" s="12">
        <f t="shared" si="2"/>
        <v>0</v>
      </c>
      <c r="I30" s="12">
        <f t="shared" si="3"/>
        <v>0</v>
      </c>
      <c r="J30" s="12">
        <f t="shared" si="4"/>
        <v>0</v>
      </c>
      <c r="K30" s="12">
        <f t="shared" si="5"/>
        <v>1</v>
      </c>
      <c r="L30" s="36" t="s">
        <v>69</v>
      </c>
      <c r="M30" s="12">
        <f t="shared" si="31"/>
        <v>0</v>
      </c>
      <c r="N30" s="12">
        <f t="shared" si="32"/>
        <v>0</v>
      </c>
      <c r="O30" s="12">
        <f t="shared" si="33"/>
        <v>6</v>
      </c>
      <c r="P30" s="12">
        <f>SUMIF('Tab Primeira Fase'!$N$8:$N$815,L30,'Tab Primeira Fase'!$O$8:$O$815)+SUMIF('Tab Primeira Fase'!$R$8:$R$815,L30,'Tab Primeira Fase'!$Q$8:$Q$815)</f>
        <v>2</v>
      </c>
      <c r="Q30" s="12">
        <f>SUMIF('Tab Primeira Fase'!$N$8:$N$815,L30,'Tab Primeira Fase'!$Q$8:$Q$815)+SUMIF('Tab Primeira Fase'!$R$8:$R$815,L30,'Tab Primeira Fase'!$O$8:$O$815)</f>
        <v>10</v>
      </c>
      <c r="R30" s="17">
        <f t="shared" si="34"/>
        <v>-797.99900000000002</v>
      </c>
      <c r="S30" s="12">
        <f t="shared" si="36"/>
        <v>7</v>
      </c>
      <c r="T30" s="12">
        <v>5</v>
      </c>
      <c r="U30" s="12">
        <f t="shared" si="37"/>
        <v>32</v>
      </c>
      <c r="W30" s="16" t="str">
        <f t="shared" si="38"/>
        <v>'Auxiliar'!L32</v>
      </c>
      <c r="X30" s="16" t="str">
        <f t="shared" si="38"/>
        <v>'Auxiliar'!M32</v>
      </c>
      <c r="Y30" s="16" t="str">
        <f t="shared" si="38"/>
        <v>'Auxiliar'!N32</v>
      </c>
      <c r="Z30" s="16" t="str">
        <f t="shared" si="38"/>
        <v>'Auxiliar'!O32</v>
      </c>
      <c r="AA30" s="16" t="str">
        <f t="shared" si="38"/>
        <v>'Auxiliar'!P32</v>
      </c>
      <c r="AB30" s="16" t="str">
        <f t="shared" si="38"/>
        <v>'Auxiliar'!Q32</v>
      </c>
    </row>
    <row r="31" spans="1:28" x14ac:dyDescent="0.2">
      <c r="A31" s="12" t="str">
        <f>'Tab Primeira Fase'!N38</f>
        <v>FELIPE</v>
      </c>
      <c r="B31" s="12">
        <f>IF('Tab Primeira Fase'!O38&lt;'Tab Primeira Fase'!Q38,0,IF('Tab Primeira Fase'!O38='Tab Primeira Fase'!Q38,1,IF('Tab Primeira Fase'!O38&gt;'Tab Primeira Fase'!Q38,2)))</f>
        <v>0</v>
      </c>
      <c r="C31" s="12" t="str">
        <f>'Tab Primeira Fase'!R38</f>
        <v>VANDER</v>
      </c>
      <c r="D31" s="12">
        <f>IF('Tab Primeira Fase'!O38&gt;'Tab Primeira Fase'!Q38,0,IF('Tab Primeira Fase'!O38='Tab Primeira Fase'!Q38,1,IF('Tab Primeira Fase'!O38&lt;'Tab Primeira Fase'!Q38,2)))</f>
        <v>2</v>
      </c>
      <c r="E31" s="12">
        <f>IF(ISNUMBER('Tab Primeira Fase'!O38),1,0)</f>
        <v>1</v>
      </c>
      <c r="F31" s="12">
        <f t="shared" si="0"/>
        <v>0</v>
      </c>
      <c r="G31" s="12">
        <f t="shared" si="1"/>
        <v>0</v>
      </c>
      <c r="H31" s="12">
        <f t="shared" si="2"/>
        <v>1</v>
      </c>
      <c r="I31" s="12">
        <f t="shared" si="3"/>
        <v>1</v>
      </c>
      <c r="J31" s="12">
        <f t="shared" si="4"/>
        <v>0</v>
      </c>
      <c r="K31" s="12">
        <f t="shared" si="5"/>
        <v>0</v>
      </c>
      <c r="L31" s="36" t="s">
        <v>70</v>
      </c>
      <c r="M31" s="12">
        <f t="shared" si="31"/>
        <v>2</v>
      </c>
      <c r="N31" s="12">
        <f t="shared" si="32"/>
        <v>2</v>
      </c>
      <c r="O31" s="12">
        <f t="shared" si="33"/>
        <v>2</v>
      </c>
      <c r="P31" s="12">
        <f>SUMIF('Tab Primeira Fase'!$N$8:$N$815,L31,'Tab Primeira Fase'!$O$8:$O$815)+SUMIF('Tab Primeira Fase'!$R$8:$R$815,L31,'Tab Primeira Fase'!$Q$8:$Q$815)</f>
        <v>6</v>
      </c>
      <c r="Q31" s="12">
        <f>SUMIF('Tab Primeira Fase'!$N$8:$N$815,L31,'Tab Primeira Fase'!$Q$8:$Q$815)+SUMIF('Tab Primeira Fase'!$R$8:$R$815,L31,'Tab Primeira Fase'!$O$8:$O$815)</f>
        <v>8</v>
      </c>
      <c r="R31" s="17">
        <f t="shared" si="34"/>
        <v>8019806</v>
      </c>
      <c r="S31" s="12">
        <f t="shared" si="36"/>
        <v>6</v>
      </c>
      <c r="T31" s="12">
        <v>6</v>
      </c>
      <c r="U31" s="12">
        <f t="shared" si="37"/>
        <v>31</v>
      </c>
      <c r="W31" s="16" t="str">
        <f t="shared" si="38"/>
        <v>'Auxiliar'!L31</v>
      </c>
      <c r="X31" s="16" t="str">
        <f t="shared" si="38"/>
        <v>'Auxiliar'!M31</v>
      </c>
      <c r="Y31" s="16" t="str">
        <f t="shared" si="38"/>
        <v>'Auxiliar'!N31</v>
      </c>
      <c r="Z31" s="16" t="str">
        <f t="shared" si="38"/>
        <v>'Auxiliar'!O31</v>
      </c>
      <c r="AA31" s="16" t="str">
        <f t="shared" si="38"/>
        <v>'Auxiliar'!P31</v>
      </c>
      <c r="AB31" s="16" t="str">
        <f t="shared" si="38"/>
        <v>'Auxiliar'!Q31</v>
      </c>
    </row>
    <row r="32" spans="1:28" x14ac:dyDescent="0.2">
      <c r="A32" s="12" t="str">
        <f>'Tab Primeira Fase'!N39</f>
        <v>RODRIGO BARROS</v>
      </c>
      <c r="B32" s="12">
        <f>IF('Tab Primeira Fase'!O39&lt;'Tab Primeira Fase'!Q39,0,IF('Tab Primeira Fase'!O39='Tab Primeira Fase'!Q39,1,IF('Tab Primeira Fase'!O39&gt;'Tab Primeira Fase'!Q39,2)))</f>
        <v>0</v>
      </c>
      <c r="C32" s="12" t="str">
        <f>'Tab Primeira Fase'!R39</f>
        <v>JUNIOR</v>
      </c>
      <c r="D32" s="12">
        <f>IF('Tab Primeira Fase'!O39&gt;'Tab Primeira Fase'!Q39,0,IF('Tab Primeira Fase'!O39='Tab Primeira Fase'!Q39,1,IF('Tab Primeira Fase'!O39&lt;'Tab Primeira Fase'!Q39,2)))</f>
        <v>2</v>
      </c>
      <c r="E32" s="12">
        <f>IF(ISNUMBER('Tab Primeira Fase'!O39),1,0)</f>
        <v>1</v>
      </c>
      <c r="F32" s="12">
        <f t="shared" si="0"/>
        <v>0</v>
      </c>
      <c r="G32" s="12">
        <f t="shared" si="1"/>
        <v>0</v>
      </c>
      <c r="H32" s="12">
        <f t="shared" si="2"/>
        <v>1</v>
      </c>
      <c r="I32" s="12">
        <f t="shared" si="3"/>
        <v>1</v>
      </c>
      <c r="J32" s="12">
        <f t="shared" si="4"/>
        <v>0</v>
      </c>
      <c r="K32" s="12">
        <f t="shared" si="5"/>
        <v>0</v>
      </c>
      <c r="L32" s="36" t="s">
        <v>71</v>
      </c>
      <c r="M32" s="12">
        <f t="shared" si="31"/>
        <v>2</v>
      </c>
      <c r="N32" s="12">
        <f t="shared" si="32"/>
        <v>2</v>
      </c>
      <c r="O32" s="12">
        <f t="shared" si="33"/>
        <v>2</v>
      </c>
      <c r="P32" s="12">
        <f>SUMIF('Tab Primeira Fase'!$N$8:$N$815,L32,'Tab Primeira Fase'!$O$8:$O$815)+SUMIF('Tab Primeira Fase'!$R$8:$R$815,L32,'Tab Primeira Fase'!$Q$8:$Q$815)</f>
        <v>6</v>
      </c>
      <c r="Q32" s="12">
        <f>SUMIF('Tab Primeira Fase'!$N$8:$N$815,L32,'Tab Primeira Fase'!$Q$8:$Q$815)+SUMIF('Tab Primeira Fase'!$R$8:$R$815,L32,'Tab Primeira Fase'!$O$8:$O$815)</f>
        <v>7</v>
      </c>
      <c r="R32" s="17">
        <f t="shared" ref="R32" si="39">(1000000*((3*M32)+N32))+(10000*M32)+(100*(P32-Q32))+P32+(0.001*(6-T32))</f>
        <v>8019905.9989999998</v>
      </c>
      <c r="S32" s="12">
        <f t="shared" si="36"/>
        <v>5</v>
      </c>
      <c r="T32" s="12">
        <v>7</v>
      </c>
      <c r="U32" s="12">
        <f t="shared" si="37"/>
        <v>30</v>
      </c>
      <c r="W32" s="16" t="str">
        <f t="shared" si="38"/>
        <v>'Auxiliar'!L30</v>
      </c>
      <c r="X32" s="16" t="str">
        <f t="shared" si="38"/>
        <v>'Auxiliar'!M30</v>
      </c>
      <c r="Y32" s="16" t="str">
        <f t="shared" si="38"/>
        <v>'Auxiliar'!N30</v>
      </c>
      <c r="Z32" s="16" t="str">
        <f t="shared" si="38"/>
        <v>'Auxiliar'!O30</v>
      </c>
      <c r="AA32" s="16" t="str">
        <f t="shared" si="38"/>
        <v>'Auxiliar'!P30</v>
      </c>
      <c r="AB32" s="16" t="str">
        <f t="shared" si="38"/>
        <v>'Auxiliar'!Q30</v>
      </c>
    </row>
    <row r="33" spans="1:11" x14ac:dyDescent="0.2">
      <c r="A33" s="12" t="str">
        <f>'Tab Primeira Fase'!N40</f>
        <v>AÉCIO</v>
      </c>
      <c r="B33" s="12">
        <f>IF('Tab Primeira Fase'!O40&lt;'Tab Primeira Fase'!Q40,0,IF('Tab Primeira Fase'!O40='Tab Primeira Fase'!Q40,1,IF('Tab Primeira Fase'!O40&gt;'Tab Primeira Fase'!Q40,2)))</f>
        <v>2</v>
      </c>
      <c r="C33" s="12" t="str">
        <f>'Tab Primeira Fase'!R40</f>
        <v>RODRIGO GUIMARÃES</v>
      </c>
      <c r="D33" s="12">
        <f>IF('Tab Primeira Fase'!O40&gt;'Tab Primeira Fase'!Q40,0,IF('Tab Primeira Fase'!O40='Tab Primeira Fase'!Q40,1,IF('Tab Primeira Fase'!O40&lt;'Tab Primeira Fase'!Q40,2)))</f>
        <v>0</v>
      </c>
      <c r="E33" s="12">
        <f>IF(ISNUMBER('Tab Primeira Fase'!O40),1,0)</f>
        <v>1</v>
      </c>
      <c r="F33" s="12">
        <f t="shared" si="0"/>
        <v>1</v>
      </c>
      <c r="G33" s="12">
        <f t="shared" si="1"/>
        <v>0</v>
      </c>
      <c r="H33" s="12">
        <f t="shared" si="2"/>
        <v>0</v>
      </c>
      <c r="I33" s="12">
        <f t="shared" si="3"/>
        <v>0</v>
      </c>
      <c r="J33" s="12">
        <f t="shared" si="4"/>
        <v>0</v>
      </c>
      <c r="K33" s="12">
        <f t="shared" si="5"/>
        <v>1</v>
      </c>
    </row>
    <row r="34" spans="1:11" x14ac:dyDescent="0.2">
      <c r="A34" s="12" t="str">
        <f>'Tab Primeira Fase'!N41</f>
        <v>MARCELO PORTO</v>
      </c>
      <c r="B34" s="12">
        <f>IF('Tab Primeira Fase'!O41&lt;'Tab Primeira Fase'!Q41,0,IF('Tab Primeira Fase'!O41='Tab Primeira Fase'!Q41,1,IF('Tab Primeira Fase'!O41&gt;'Tab Primeira Fase'!Q41,2)))</f>
        <v>0</v>
      </c>
      <c r="C34" s="12" t="str">
        <f>'Tab Primeira Fase'!R41</f>
        <v>ANDRÉ BRANDÃO</v>
      </c>
      <c r="D34" s="12">
        <f>IF('Tab Primeira Fase'!O41&gt;'Tab Primeira Fase'!Q41,0,IF('Tab Primeira Fase'!O41='Tab Primeira Fase'!Q41,1,IF('Tab Primeira Fase'!O41&lt;'Tab Primeira Fase'!Q41,2)))</f>
        <v>2</v>
      </c>
      <c r="E34" s="12">
        <f>IF(ISNUMBER('Tab Primeira Fase'!O41),1,0)</f>
        <v>1</v>
      </c>
      <c r="F34" s="12">
        <f t="shared" si="0"/>
        <v>0</v>
      </c>
      <c r="G34" s="12">
        <f t="shared" si="1"/>
        <v>0</v>
      </c>
      <c r="H34" s="12">
        <f t="shared" si="2"/>
        <v>1</v>
      </c>
      <c r="I34" s="12">
        <f t="shared" si="3"/>
        <v>1</v>
      </c>
      <c r="J34" s="12">
        <f t="shared" si="4"/>
        <v>0</v>
      </c>
      <c r="K34" s="12">
        <f t="shared" si="5"/>
        <v>0</v>
      </c>
    </row>
    <row r="35" spans="1:11" x14ac:dyDescent="0.2">
      <c r="A35" s="12" t="str">
        <f>'Tab Primeira Fase'!N42</f>
        <v>JULIANO</v>
      </c>
      <c r="B35" s="12">
        <f>IF('Tab Primeira Fase'!O42&lt;'Tab Primeira Fase'!Q42,0,IF('Tab Primeira Fase'!O42='Tab Primeira Fase'!Q42,1,IF('Tab Primeira Fase'!O42&gt;'Tab Primeira Fase'!Q42,2)))</f>
        <v>2</v>
      </c>
      <c r="C35" s="12" t="str">
        <f>'Tab Primeira Fase'!R42</f>
        <v>MAGNO</v>
      </c>
      <c r="D35" s="12">
        <f>IF('Tab Primeira Fase'!O42&gt;'Tab Primeira Fase'!Q42,0,IF('Tab Primeira Fase'!O42='Tab Primeira Fase'!Q42,1,IF('Tab Primeira Fase'!O42&lt;'Tab Primeira Fase'!Q42,2)))</f>
        <v>0</v>
      </c>
      <c r="E35" s="12">
        <f>IF(ISNUMBER('Tab Primeira Fase'!O42),1,0)</f>
        <v>1</v>
      </c>
      <c r="F35" s="12">
        <f t="shared" si="0"/>
        <v>1</v>
      </c>
      <c r="G35" s="12">
        <f t="shared" si="1"/>
        <v>0</v>
      </c>
      <c r="H35" s="12">
        <f t="shared" si="2"/>
        <v>0</v>
      </c>
      <c r="I35" s="12">
        <f t="shared" si="3"/>
        <v>0</v>
      </c>
      <c r="J35" s="12">
        <f t="shared" si="4"/>
        <v>0</v>
      </c>
      <c r="K35" s="12">
        <f t="shared" si="5"/>
        <v>1</v>
      </c>
    </row>
    <row r="36" spans="1:11" x14ac:dyDescent="0.2">
      <c r="A36" s="12" t="str">
        <f>'Tab Primeira Fase'!N43</f>
        <v>JORGE DIAS</v>
      </c>
      <c r="B36" s="12">
        <f>IF('Tab Primeira Fase'!O43&lt;'Tab Primeira Fase'!Q43,0,IF('Tab Primeira Fase'!O43='Tab Primeira Fase'!Q43,1,IF('Tab Primeira Fase'!O43&gt;'Tab Primeira Fase'!Q43,2)))</f>
        <v>1</v>
      </c>
      <c r="C36" s="12" t="str">
        <f>'Tab Primeira Fase'!R43</f>
        <v>FRANCISCO</v>
      </c>
      <c r="D36" s="12">
        <f>IF('Tab Primeira Fase'!O43&gt;'Tab Primeira Fase'!Q43,0,IF('Tab Primeira Fase'!O43='Tab Primeira Fase'!Q43,1,IF('Tab Primeira Fase'!O43&lt;'Tab Primeira Fase'!Q43,2)))</f>
        <v>1</v>
      </c>
      <c r="E36" s="12">
        <f>IF(ISNUMBER('Tab Primeira Fase'!O43),1,0)</f>
        <v>1</v>
      </c>
      <c r="F36" s="12">
        <f t="shared" si="0"/>
        <v>0</v>
      </c>
      <c r="G36" s="12">
        <f t="shared" si="1"/>
        <v>1</v>
      </c>
      <c r="H36" s="12">
        <f t="shared" si="2"/>
        <v>0</v>
      </c>
      <c r="I36" s="12">
        <f t="shared" si="3"/>
        <v>0</v>
      </c>
      <c r="J36" s="12">
        <f t="shared" si="4"/>
        <v>1</v>
      </c>
      <c r="K36" s="12">
        <f t="shared" si="5"/>
        <v>0</v>
      </c>
    </row>
    <row r="37" spans="1:11" x14ac:dyDescent="0.2">
      <c r="A37" s="12" t="str">
        <f>'Tab Primeira Fase'!N44</f>
        <v>RODRIGO GUIMARÃES</v>
      </c>
      <c r="B37" s="12">
        <f>IF('Tab Primeira Fase'!O44&lt;'Tab Primeira Fase'!Q44,0,IF('Tab Primeira Fase'!O44='Tab Primeira Fase'!Q44,1,IF('Tab Primeira Fase'!O44&gt;'Tab Primeira Fase'!Q44,2)))</f>
        <v>0</v>
      </c>
      <c r="C37" s="12" t="str">
        <f>'Tab Primeira Fase'!R44</f>
        <v>RODRIGO BARROS</v>
      </c>
      <c r="D37" s="12">
        <f>IF('Tab Primeira Fase'!O44&gt;'Tab Primeira Fase'!Q44,0,IF('Tab Primeira Fase'!O44='Tab Primeira Fase'!Q44,1,IF('Tab Primeira Fase'!O44&lt;'Tab Primeira Fase'!Q44,2)))</f>
        <v>2</v>
      </c>
      <c r="E37" s="12">
        <f>IF(ISNUMBER('Tab Primeira Fase'!O44),1,0)</f>
        <v>1</v>
      </c>
      <c r="F37" s="12">
        <f t="shared" si="0"/>
        <v>0</v>
      </c>
      <c r="G37" s="12">
        <f t="shared" si="1"/>
        <v>0</v>
      </c>
      <c r="H37" s="12">
        <f t="shared" si="2"/>
        <v>1</v>
      </c>
      <c r="I37" s="12">
        <f t="shared" si="3"/>
        <v>1</v>
      </c>
      <c r="J37" s="12">
        <f t="shared" si="4"/>
        <v>0</v>
      </c>
      <c r="K37" s="12">
        <f t="shared" si="5"/>
        <v>0</v>
      </c>
    </row>
    <row r="38" spans="1:11" x14ac:dyDescent="0.2">
      <c r="A38" s="12" t="str">
        <f>'Tab Primeira Fase'!N45</f>
        <v>JUNIOR</v>
      </c>
      <c r="B38" s="12">
        <f>IF('Tab Primeira Fase'!O45&lt;'Tab Primeira Fase'!Q45,0,IF('Tab Primeira Fase'!O45='Tab Primeira Fase'!Q45,1,IF('Tab Primeira Fase'!O45&gt;'Tab Primeira Fase'!Q45,2)))</f>
        <v>0</v>
      </c>
      <c r="C38" s="12" t="str">
        <f>'Tab Primeira Fase'!R45</f>
        <v>FELIPE</v>
      </c>
      <c r="D38" s="12">
        <f>IF('Tab Primeira Fase'!O45&gt;'Tab Primeira Fase'!Q45,0,IF('Tab Primeira Fase'!O45='Tab Primeira Fase'!Q45,1,IF('Tab Primeira Fase'!O45&lt;'Tab Primeira Fase'!Q45,2)))</f>
        <v>2</v>
      </c>
      <c r="E38" s="12">
        <f>IF(ISNUMBER('Tab Primeira Fase'!O45),1,0)</f>
        <v>1</v>
      </c>
      <c r="F38" s="12">
        <f t="shared" si="0"/>
        <v>0</v>
      </c>
      <c r="G38" s="12">
        <f t="shared" si="1"/>
        <v>0</v>
      </c>
      <c r="H38" s="12">
        <f t="shared" si="2"/>
        <v>1</v>
      </c>
      <c r="I38" s="12">
        <f t="shared" si="3"/>
        <v>1</v>
      </c>
      <c r="J38" s="12">
        <f t="shared" si="4"/>
        <v>0</v>
      </c>
      <c r="K38" s="12">
        <f t="shared" si="5"/>
        <v>0</v>
      </c>
    </row>
    <row r="39" spans="1:11" x14ac:dyDescent="0.2">
      <c r="A39" s="12" t="str">
        <f>'Tab Primeira Fase'!N46</f>
        <v>VANDER</v>
      </c>
      <c r="B39" s="12">
        <f>IF('Tab Primeira Fase'!O46&lt;'Tab Primeira Fase'!Q46,0,IF('Tab Primeira Fase'!O46='Tab Primeira Fase'!Q46,1,IF('Tab Primeira Fase'!O46&gt;'Tab Primeira Fase'!Q46,2)))</f>
        <v>2</v>
      </c>
      <c r="C39" s="12" t="str">
        <f>'Tab Primeira Fase'!R46</f>
        <v>HÉLIO</v>
      </c>
      <c r="D39" s="12">
        <f>IF('Tab Primeira Fase'!O46&gt;'Tab Primeira Fase'!Q46,0,IF('Tab Primeira Fase'!O46='Tab Primeira Fase'!Q46,1,IF('Tab Primeira Fase'!O46&lt;'Tab Primeira Fase'!Q46,2)))</f>
        <v>0</v>
      </c>
      <c r="E39" s="12">
        <f>IF(ISNUMBER('Tab Primeira Fase'!O46),1,0)</f>
        <v>1</v>
      </c>
      <c r="F39" s="12">
        <f t="shared" si="0"/>
        <v>1</v>
      </c>
      <c r="G39" s="12">
        <f t="shared" si="1"/>
        <v>0</v>
      </c>
      <c r="H39" s="12">
        <f t="shared" si="2"/>
        <v>0</v>
      </c>
      <c r="I39" s="12">
        <f t="shared" si="3"/>
        <v>0</v>
      </c>
      <c r="J39" s="12">
        <f t="shared" si="4"/>
        <v>0</v>
      </c>
      <c r="K39" s="12">
        <f t="shared" si="5"/>
        <v>1</v>
      </c>
    </row>
    <row r="40" spans="1:11" x14ac:dyDescent="0.2">
      <c r="A40" s="12" t="str">
        <f>'Tab Primeira Fase'!N47</f>
        <v>AMAURI</v>
      </c>
      <c r="B40" s="12">
        <f>IF('Tab Primeira Fase'!O47&lt;'Tab Primeira Fase'!Q47,0,IF('Tab Primeira Fase'!O47='Tab Primeira Fase'!Q47,1,IF('Tab Primeira Fase'!O47&gt;'Tab Primeira Fase'!Q47,2)))</f>
        <v>1</v>
      </c>
      <c r="C40" s="12" t="str">
        <f>'Tab Primeira Fase'!R47</f>
        <v>THIAGO</v>
      </c>
      <c r="D40" s="12">
        <f>IF('Tab Primeira Fase'!O47&gt;'Tab Primeira Fase'!Q47,0,IF('Tab Primeira Fase'!O47='Tab Primeira Fase'!Q47,1,IF('Tab Primeira Fase'!O47&lt;'Tab Primeira Fase'!Q47,2)))</f>
        <v>1</v>
      </c>
      <c r="E40" s="12">
        <f>IF(ISNUMBER('Tab Primeira Fase'!O47),1,0)</f>
        <v>1</v>
      </c>
      <c r="F40" s="12">
        <f t="shared" si="0"/>
        <v>0</v>
      </c>
      <c r="G40" s="12">
        <f t="shared" si="1"/>
        <v>1</v>
      </c>
      <c r="H40" s="12">
        <f t="shared" si="2"/>
        <v>0</v>
      </c>
      <c r="I40" s="12">
        <f t="shared" si="3"/>
        <v>0</v>
      </c>
      <c r="J40" s="12">
        <f t="shared" si="4"/>
        <v>1</v>
      </c>
      <c r="K40" s="12">
        <f t="shared" si="5"/>
        <v>0</v>
      </c>
    </row>
    <row r="41" spans="1:11" x14ac:dyDescent="0.2">
      <c r="A41" s="12" t="str">
        <f>'Tab Primeira Fase'!N48</f>
        <v>LUIZ GOMES</v>
      </c>
      <c r="B41" s="12">
        <f>IF('Tab Primeira Fase'!O48&lt;'Tab Primeira Fase'!Q48,0,IF('Tab Primeira Fase'!O48='Tab Primeira Fase'!Q48,1,IF('Tab Primeira Fase'!O48&gt;'Tab Primeira Fase'!Q48,2)))</f>
        <v>0</v>
      </c>
      <c r="C41" s="12" t="str">
        <f>'Tab Primeira Fase'!R48</f>
        <v>LUIZ CLAUDIO</v>
      </c>
      <c r="D41" s="12">
        <f>IF('Tab Primeira Fase'!O48&gt;'Tab Primeira Fase'!Q48,0,IF('Tab Primeira Fase'!O48='Tab Primeira Fase'!Q48,1,IF('Tab Primeira Fase'!O48&lt;'Tab Primeira Fase'!Q48,2)))</f>
        <v>2</v>
      </c>
      <c r="E41" s="12">
        <f>IF(ISNUMBER('Tab Primeira Fase'!O48),1,0)</f>
        <v>1</v>
      </c>
      <c r="F41" s="12">
        <f t="shared" si="0"/>
        <v>0</v>
      </c>
      <c r="G41" s="12">
        <f t="shared" si="1"/>
        <v>0</v>
      </c>
      <c r="H41" s="12">
        <f t="shared" si="2"/>
        <v>1</v>
      </c>
      <c r="I41" s="12">
        <f t="shared" si="3"/>
        <v>1</v>
      </c>
      <c r="J41" s="12">
        <f t="shared" si="4"/>
        <v>0</v>
      </c>
      <c r="K41" s="12">
        <f t="shared" si="5"/>
        <v>0</v>
      </c>
    </row>
    <row r="42" spans="1:11" x14ac:dyDescent="0.2">
      <c r="A42" s="12" t="str">
        <f>'Tab Primeira Fase'!N49</f>
        <v>WILLIAM MOREIRA</v>
      </c>
      <c r="B42" s="12">
        <f>IF('Tab Primeira Fase'!O49&lt;'Tab Primeira Fase'!Q49,0,IF('Tab Primeira Fase'!O49='Tab Primeira Fase'!Q49,1,IF('Tab Primeira Fase'!O49&gt;'Tab Primeira Fase'!Q49,2)))</f>
        <v>1</v>
      </c>
      <c r="C42" s="12" t="str">
        <f>'Tab Primeira Fase'!R49</f>
        <v>JEAN</v>
      </c>
      <c r="D42" s="12">
        <f>IF('Tab Primeira Fase'!O49&gt;'Tab Primeira Fase'!Q49,0,IF('Tab Primeira Fase'!O49='Tab Primeira Fase'!Q49,1,IF('Tab Primeira Fase'!O49&lt;'Tab Primeira Fase'!Q49,2)))</f>
        <v>1</v>
      </c>
      <c r="E42" s="12">
        <f>IF(ISNUMBER('Tab Primeira Fase'!O49),1,0)</f>
        <v>1</v>
      </c>
      <c r="F42" s="12">
        <f t="shared" si="0"/>
        <v>0</v>
      </c>
      <c r="G42" s="12">
        <f t="shared" si="1"/>
        <v>1</v>
      </c>
      <c r="H42" s="12">
        <f t="shared" si="2"/>
        <v>0</v>
      </c>
      <c r="I42" s="12">
        <f t="shared" si="3"/>
        <v>0</v>
      </c>
      <c r="J42" s="12">
        <f t="shared" si="4"/>
        <v>1</v>
      </c>
      <c r="K42" s="12">
        <f t="shared" si="5"/>
        <v>0</v>
      </c>
    </row>
    <row r="43" spans="1:11" x14ac:dyDescent="0.2">
      <c r="A43" s="12" t="str">
        <f>'Tab Primeira Fase'!N50</f>
        <v>LUIZ CLAUDIO</v>
      </c>
      <c r="B43" s="12">
        <f>IF('Tab Primeira Fase'!O50&lt;'Tab Primeira Fase'!Q50,0,IF('Tab Primeira Fase'!O50='Tab Primeira Fase'!Q50,1,IF('Tab Primeira Fase'!O50&gt;'Tab Primeira Fase'!Q50,2)))</f>
        <v>2</v>
      </c>
      <c r="C43" s="12" t="str">
        <f>'Tab Primeira Fase'!R50</f>
        <v>AMAURI</v>
      </c>
      <c r="D43" s="12">
        <f>IF('Tab Primeira Fase'!O50&gt;'Tab Primeira Fase'!Q50,0,IF('Tab Primeira Fase'!O50='Tab Primeira Fase'!Q50,1,IF('Tab Primeira Fase'!O50&lt;'Tab Primeira Fase'!Q50,2)))</f>
        <v>0</v>
      </c>
      <c r="E43" s="12">
        <f>IF(ISNUMBER('Tab Primeira Fase'!O50),1,0)</f>
        <v>1</v>
      </c>
      <c r="F43" s="12">
        <f t="shared" si="0"/>
        <v>1</v>
      </c>
      <c r="G43" s="12">
        <f t="shared" si="1"/>
        <v>0</v>
      </c>
      <c r="H43" s="12">
        <f t="shared" si="2"/>
        <v>0</v>
      </c>
      <c r="I43" s="12">
        <f t="shared" si="3"/>
        <v>0</v>
      </c>
      <c r="J43" s="12">
        <f t="shared" si="4"/>
        <v>0</v>
      </c>
      <c r="K43" s="12">
        <f t="shared" si="5"/>
        <v>1</v>
      </c>
    </row>
    <row r="44" spans="1:11" x14ac:dyDescent="0.2">
      <c r="A44" s="12" t="str">
        <f>'Tab Primeira Fase'!N51</f>
        <v>THIAGO</v>
      </c>
      <c r="B44" s="12">
        <f>IF('Tab Primeira Fase'!O51&lt;'Tab Primeira Fase'!Q51,0,IF('Tab Primeira Fase'!O51='Tab Primeira Fase'!Q51,1,IF('Tab Primeira Fase'!O51&gt;'Tab Primeira Fase'!Q51,2)))</f>
        <v>0</v>
      </c>
      <c r="C44" s="12" t="str">
        <f>'Tab Primeira Fase'!R51</f>
        <v>VASQUES</v>
      </c>
      <c r="D44" s="12">
        <f>IF('Tab Primeira Fase'!O51&gt;'Tab Primeira Fase'!Q51,0,IF('Tab Primeira Fase'!O51='Tab Primeira Fase'!Q51,1,IF('Tab Primeira Fase'!O51&lt;'Tab Primeira Fase'!Q51,2)))</f>
        <v>2</v>
      </c>
      <c r="E44" s="12">
        <f>IF(ISNUMBER('Tab Primeira Fase'!O51),1,0)</f>
        <v>1</v>
      </c>
      <c r="F44" s="12">
        <f t="shared" si="0"/>
        <v>0</v>
      </c>
      <c r="G44" s="12">
        <f t="shared" si="1"/>
        <v>0</v>
      </c>
      <c r="H44" s="12">
        <f t="shared" si="2"/>
        <v>1</v>
      </c>
      <c r="I44" s="12">
        <f t="shared" si="3"/>
        <v>1</v>
      </c>
      <c r="J44" s="12">
        <f t="shared" si="4"/>
        <v>0</v>
      </c>
      <c r="K44" s="12">
        <f t="shared" si="5"/>
        <v>0</v>
      </c>
    </row>
    <row r="45" spans="1:11" x14ac:dyDescent="0.2">
      <c r="A45" s="12" t="str">
        <f>'Tab Primeira Fase'!N52</f>
        <v>FRANCISCO</v>
      </c>
      <c r="B45" s="12">
        <f>IF('Tab Primeira Fase'!O52&lt;'Tab Primeira Fase'!Q52,0,IF('Tab Primeira Fase'!O52='Tab Primeira Fase'!Q52,1,IF('Tab Primeira Fase'!O52&gt;'Tab Primeira Fase'!Q52,2)))</f>
        <v>1</v>
      </c>
      <c r="C45" s="12" t="str">
        <f>'Tab Primeira Fase'!R52</f>
        <v>JULIANO</v>
      </c>
      <c r="D45" s="12">
        <f>IF('Tab Primeira Fase'!O52&gt;'Tab Primeira Fase'!Q52,0,IF('Tab Primeira Fase'!O52='Tab Primeira Fase'!Q52,1,IF('Tab Primeira Fase'!O52&lt;'Tab Primeira Fase'!Q52,2)))</f>
        <v>1</v>
      </c>
      <c r="E45" s="12">
        <f>IF(ISNUMBER('Tab Primeira Fase'!O52),1,0)</f>
        <v>1</v>
      </c>
      <c r="F45" s="12">
        <f t="shared" si="0"/>
        <v>0</v>
      </c>
      <c r="G45" s="12">
        <f t="shared" si="1"/>
        <v>1</v>
      </c>
      <c r="H45" s="12">
        <f t="shared" si="2"/>
        <v>0</v>
      </c>
      <c r="I45" s="12">
        <f t="shared" si="3"/>
        <v>0</v>
      </c>
      <c r="J45" s="12">
        <f t="shared" si="4"/>
        <v>1</v>
      </c>
      <c r="K45" s="12">
        <f t="shared" si="5"/>
        <v>0</v>
      </c>
    </row>
    <row r="46" spans="1:11" x14ac:dyDescent="0.2">
      <c r="A46" s="12" t="str">
        <f>'Tab Primeira Fase'!N53</f>
        <v>MAGNO</v>
      </c>
      <c r="B46" s="12">
        <f>IF('Tab Primeira Fase'!O53&lt;'Tab Primeira Fase'!Q53,0,IF('Tab Primeira Fase'!O53='Tab Primeira Fase'!Q53,1,IF('Tab Primeira Fase'!O53&gt;'Tab Primeira Fase'!Q53,2)))</f>
        <v>2</v>
      </c>
      <c r="C46" s="12" t="str">
        <f>'Tab Primeira Fase'!R53</f>
        <v>MARCELO PORTO</v>
      </c>
      <c r="D46" s="12">
        <f>IF('Tab Primeira Fase'!O53&gt;'Tab Primeira Fase'!Q53,0,IF('Tab Primeira Fase'!O53='Tab Primeira Fase'!Q53,1,IF('Tab Primeira Fase'!O53&lt;'Tab Primeira Fase'!Q53,2)))</f>
        <v>0</v>
      </c>
      <c r="E46" s="12">
        <f>IF(ISNUMBER('Tab Primeira Fase'!O53),1,0)</f>
        <v>1</v>
      </c>
      <c r="F46" s="12">
        <f t="shared" si="0"/>
        <v>1</v>
      </c>
      <c r="G46" s="12">
        <f t="shared" si="1"/>
        <v>0</v>
      </c>
      <c r="H46" s="12">
        <f t="shared" si="2"/>
        <v>0</v>
      </c>
      <c r="I46" s="12">
        <f t="shared" si="3"/>
        <v>0</v>
      </c>
      <c r="J46" s="12">
        <f t="shared" si="4"/>
        <v>0</v>
      </c>
      <c r="K46" s="12">
        <f t="shared" si="5"/>
        <v>1</v>
      </c>
    </row>
    <row r="47" spans="1:11" x14ac:dyDescent="0.2">
      <c r="A47" s="12" t="str">
        <f>'Tab Primeira Fase'!N54</f>
        <v>MARQUINHOS</v>
      </c>
      <c r="B47" s="12">
        <f>IF('Tab Primeira Fase'!O54&lt;'Tab Primeira Fase'!Q54,0,IF('Tab Primeira Fase'!O54='Tab Primeira Fase'!Q54,1,IF('Tab Primeira Fase'!O54&gt;'Tab Primeira Fase'!Q54,2)))</f>
        <v>1</v>
      </c>
      <c r="C47" s="12" t="str">
        <f>'Tab Primeira Fase'!R54</f>
        <v>IZALCI</v>
      </c>
      <c r="D47" s="12">
        <f>IF('Tab Primeira Fase'!O54&gt;'Tab Primeira Fase'!Q54,0,IF('Tab Primeira Fase'!O54='Tab Primeira Fase'!Q54,1,IF('Tab Primeira Fase'!O54&lt;'Tab Primeira Fase'!Q54,2)))</f>
        <v>1</v>
      </c>
      <c r="E47" s="12">
        <f>IF(ISNUMBER('Tab Primeira Fase'!O54),1,0)</f>
        <v>1</v>
      </c>
      <c r="F47" s="12">
        <f t="shared" si="0"/>
        <v>0</v>
      </c>
      <c r="G47" s="12">
        <f t="shared" si="1"/>
        <v>1</v>
      </c>
      <c r="H47" s="12">
        <f t="shared" si="2"/>
        <v>0</v>
      </c>
      <c r="I47" s="12">
        <f t="shared" si="3"/>
        <v>0</v>
      </c>
      <c r="J47" s="12">
        <f t="shared" si="4"/>
        <v>1</v>
      </c>
      <c r="K47" s="12">
        <f t="shared" si="5"/>
        <v>0</v>
      </c>
    </row>
    <row r="48" spans="1:11" x14ac:dyDescent="0.2">
      <c r="A48" s="12" t="str">
        <f>'Tab Primeira Fase'!N55</f>
        <v>ALCIDES</v>
      </c>
      <c r="B48" s="12">
        <f>IF('Tab Primeira Fase'!O55&lt;'Tab Primeira Fase'!Q55,0,IF('Tab Primeira Fase'!O55='Tab Primeira Fase'!Q55,1,IF('Tab Primeira Fase'!O55&gt;'Tab Primeira Fase'!Q55,2)))</f>
        <v>2</v>
      </c>
      <c r="C48" s="12" t="str">
        <f>'Tab Primeira Fase'!R55</f>
        <v>PAULO CÉSAR</v>
      </c>
      <c r="D48" s="12">
        <f>IF('Tab Primeira Fase'!O55&gt;'Tab Primeira Fase'!Q55,0,IF('Tab Primeira Fase'!O55='Tab Primeira Fase'!Q55,1,IF('Tab Primeira Fase'!O55&lt;'Tab Primeira Fase'!Q55,2)))</f>
        <v>0</v>
      </c>
      <c r="E48" s="12">
        <f>IF(ISNUMBER('Tab Primeira Fase'!O55),1,0)</f>
        <v>1</v>
      </c>
      <c r="F48" s="12">
        <f t="shared" si="0"/>
        <v>1</v>
      </c>
      <c r="G48" s="12">
        <f t="shared" si="1"/>
        <v>0</v>
      </c>
      <c r="H48" s="12">
        <f t="shared" si="2"/>
        <v>0</v>
      </c>
      <c r="I48" s="12">
        <f t="shared" si="3"/>
        <v>0</v>
      </c>
      <c r="J48" s="12">
        <f t="shared" si="4"/>
        <v>0</v>
      </c>
      <c r="K48" s="12">
        <f t="shared" si="5"/>
        <v>1</v>
      </c>
    </row>
    <row r="49" spans="1:11" x14ac:dyDescent="0.2">
      <c r="A49" s="12" t="str">
        <f>'Tab Primeira Fase'!N56</f>
        <v>BETO</v>
      </c>
      <c r="B49" s="12">
        <f>IF('Tab Primeira Fase'!O56&lt;'Tab Primeira Fase'!Q56,0,IF('Tab Primeira Fase'!O56='Tab Primeira Fase'!Q56,1,IF('Tab Primeira Fase'!O56&gt;'Tab Primeira Fase'!Q56,2)))</f>
        <v>1</v>
      </c>
      <c r="C49" s="12" t="str">
        <f>'Tab Primeira Fase'!R56</f>
        <v>HEAVY</v>
      </c>
      <c r="D49" s="12">
        <f>IF('Tab Primeira Fase'!O56&gt;'Tab Primeira Fase'!Q56,0,IF('Tab Primeira Fase'!O56='Tab Primeira Fase'!Q56,1,IF('Tab Primeira Fase'!O56&lt;'Tab Primeira Fase'!Q56,2)))</f>
        <v>1</v>
      </c>
      <c r="E49" s="12">
        <f>IF(ISNUMBER('Tab Primeira Fase'!O56),1,0)</f>
        <v>1</v>
      </c>
      <c r="F49" s="12">
        <f t="shared" si="0"/>
        <v>0</v>
      </c>
      <c r="G49" s="12">
        <f t="shared" si="1"/>
        <v>1</v>
      </c>
      <c r="H49" s="12">
        <f t="shared" si="2"/>
        <v>0</v>
      </c>
      <c r="I49" s="12">
        <f t="shared" si="3"/>
        <v>0</v>
      </c>
      <c r="J49" s="12">
        <f t="shared" si="4"/>
        <v>1</v>
      </c>
      <c r="K49" s="12">
        <f t="shared" si="5"/>
        <v>0</v>
      </c>
    </row>
    <row r="50" spans="1:11" x14ac:dyDescent="0.2">
      <c r="A50" s="12" t="str">
        <f>'Tab Primeira Fase'!N57</f>
        <v>JEAN</v>
      </c>
      <c r="B50" s="12">
        <f>IF('Tab Primeira Fase'!O57&lt;'Tab Primeira Fase'!Q57,0,IF('Tab Primeira Fase'!O57='Tab Primeira Fase'!Q57,1,IF('Tab Primeira Fase'!O57&gt;'Tab Primeira Fase'!Q57,2)))</f>
        <v>2</v>
      </c>
      <c r="C50" s="12" t="str">
        <f>'Tab Primeira Fase'!R57</f>
        <v>LUIZ GOMES</v>
      </c>
      <c r="D50" s="12">
        <f>IF('Tab Primeira Fase'!O57&gt;'Tab Primeira Fase'!Q57,0,IF('Tab Primeira Fase'!O57='Tab Primeira Fase'!Q57,1,IF('Tab Primeira Fase'!O57&lt;'Tab Primeira Fase'!Q57,2)))</f>
        <v>0</v>
      </c>
      <c r="E50" s="12">
        <f>IF(ISNUMBER('Tab Primeira Fase'!O57),1,0)</f>
        <v>1</v>
      </c>
      <c r="F50" s="12">
        <f t="shared" si="0"/>
        <v>1</v>
      </c>
      <c r="G50" s="12">
        <f t="shared" si="1"/>
        <v>0</v>
      </c>
      <c r="H50" s="12">
        <f t="shared" si="2"/>
        <v>0</v>
      </c>
      <c r="I50" s="12">
        <f t="shared" si="3"/>
        <v>0</v>
      </c>
      <c r="J50" s="12">
        <f t="shared" si="4"/>
        <v>0</v>
      </c>
      <c r="K50" s="12">
        <f t="shared" si="5"/>
        <v>1</v>
      </c>
    </row>
    <row r="51" spans="1:11" x14ac:dyDescent="0.2">
      <c r="A51" s="12" t="str">
        <f>'Tab Primeira Fase'!N58</f>
        <v>PAULO CÉSAR</v>
      </c>
      <c r="B51" s="12">
        <f>IF('Tab Primeira Fase'!O58&lt;'Tab Primeira Fase'!Q58,0,IF('Tab Primeira Fase'!O58='Tab Primeira Fase'!Q58,1,IF('Tab Primeira Fase'!O58&gt;'Tab Primeira Fase'!Q58,2)))</f>
        <v>0</v>
      </c>
      <c r="C51" s="12" t="str">
        <f>'Tab Primeira Fase'!R58</f>
        <v>MARQUINHOS</v>
      </c>
      <c r="D51" s="12">
        <f>IF('Tab Primeira Fase'!O58&gt;'Tab Primeira Fase'!Q58,0,IF('Tab Primeira Fase'!O58='Tab Primeira Fase'!Q58,1,IF('Tab Primeira Fase'!O58&lt;'Tab Primeira Fase'!Q58,2)))</f>
        <v>2</v>
      </c>
      <c r="E51" s="12">
        <f>IF(ISNUMBER('Tab Primeira Fase'!O58),1,0)</f>
        <v>1</v>
      </c>
      <c r="F51" s="12">
        <f t="shared" si="0"/>
        <v>0</v>
      </c>
      <c r="G51" s="12">
        <f t="shared" si="1"/>
        <v>0</v>
      </c>
      <c r="H51" s="12">
        <f t="shared" si="2"/>
        <v>1</v>
      </c>
      <c r="I51" s="12">
        <f t="shared" si="3"/>
        <v>1</v>
      </c>
      <c r="J51" s="12">
        <f t="shared" si="4"/>
        <v>0</v>
      </c>
      <c r="K51" s="12">
        <f t="shared" si="5"/>
        <v>0</v>
      </c>
    </row>
    <row r="52" spans="1:11" x14ac:dyDescent="0.2">
      <c r="A52" s="12" t="str">
        <f>'Tab Primeira Fase'!N59</f>
        <v>IZALCI</v>
      </c>
      <c r="B52" s="12">
        <f>IF('Tab Primeira Fase'!O59&lt;'Tab Primeira Fase'!Q59,0,IF('Tab Primeira Fase'!O59='Tab Primeira Fase'!Q59,1,IF('Tab Primeira Fase'!O59&gt;'Tab Primeira Fase'!Q59,2)))</f>
        <v>0</v>
      </c>
      <c r="C52" s="12" t="str">
        <f>'Tab Primeira Fase'!R59</f>
        <v>TONINHO</v>
      </c>
      <c r="D52" s="12">
        <f>IF('Tab Primeira Fase'!O59&gt;'Tab Primeira Fase'!Q59,0,IF('Tab Primeira Fase'!O59='Tab Primeira Fase'!Q59,1,IF('Tab Primeira Fase'!O59&lt;'Tab Primeira Fase'!Q59,2)))</f>
        <v>2</v>
      </c>
      <c r="E52" s="12">
        <f>IF(ISNUMBER('Tab Primeira Fase'!O59),1,0)</f>
        <v>1</v>
      </c>
      <c r="F52" s="12">
        <f t="shared" si="0"/>
        <v>0</v>
      </c>
      <c r="G52" s="12">
        <f t="shared" si="1"/>
        <v>0</v>
      </c>
      <c r="H52" s="12">
        <f t="shared" si="2"/>
        <v>1</v>
      </c>
      <c r="I52" s="12">
        <f t="shared" si="3"/>
        <v>1</v>
      </c>
      <c r="J52" s="12">
        <f t="shared" si="4"/>
        <v>0</v>
      </c>
      <c r="K52" s="12">
        <f t="shared" si="5"/>
        <v>0</v>
      </c>
    </row>
    <row r="53" spans="1:11" x14ac:dyDescent="0.2">
      <c r="A53" s="12" t="str">
        <f>'Tab Primeira Fase'!N60</f>
        <v>VASQUES</v>
      </c>
      <c r="B53" s="12">
        <f>IF('Tab Primeira Fase'!O60&lt;'Tab Primeira Fase'!Q60,0,IF('Tab Primeira Fase'!O60='Tab Primeira Fase'!Q60,1,IF('Tab Primeira Fase'!O60&gt;'Tab Primeira Fase'!Q60,2)))</f>
        <v>0</v>
      </c>
      <c r="C53" s="12" t="str">
        <f>'Tab Primeira Fase'!R60</f>
        <v>LUIZ CLAUDIO</v>
      </c>
      <c r="D53" s="12">
        <f>IF('Tab Primeira Fase'!O60&gt;'Tab Primeira Fase'!Q60,0,IF('Tab Primeira Fase'!O60='Tab Primeira Fase'!Q60,1,IF('Tab Primeira Fase'!O60&lt;'Tab Primeira Fase'!Q60,2)))</f>
        <v>2</v>
      </c>
      <c r="E53" s="12">
        <f>IF(ISNUMBER('Tab Primeira Fase'!O60),1,0)</f>
        <v>1</v>
      </c>
      <c r="F53" s="12">
        <f t="shared" si="0"/>
        <v>0</v>
      </c>
      <c r="G53" s="12">
        <f t="shared" si="1"/>
        <v>0</v>
      </c>
      <c r="H53" s="12">
        <f t="shared" si="2"/>
        <v>1</v>
      </c>
      <c r="I53" s="12">
        <f t="shared" si="3"/>
        <v>1</v>
      </c>
      <c r="J53" s="12">
        <f t="shared" si="4"/>
        <v>0</v>
      </c>
      <c r="K53" s="12">
        <f t="shared" si="5"/>
        <v>0</v>
      </c>
    </row>
    <row r="54" spans="1:11" x14ac:dyDescent="0.2">
      <c r="A54" s="12" t="str">
        <f>'Tab Primeira Fase'!N61</f>
        <v>AMAURI</v>
      </c>
      <c r="B54" s="12">
        <f>IF('Tab Primeira Fase'!O61&lt;'Tab Primeira Fase'!Q61,0,IF('Tab Primeira Fase'!O61='Tab Primeira Fase'!Q61,1,IF('Tab Primeira Fase'!O61&gt;'Tab Primeira Fase'!Q61,2)))</f>
        <v>2</v>
      </c>
      <c r="C54" s="12" t="str">
        <f>'Tab Primeira Fase'!R61</f>
        <v>JEAN</v>
      </c>
      <c r="D54" s="12">
        <f>IF('Tab Primeira Fase'!O61&gt;'Tab Primeira Fase'!Q61,0,IF('Tab Primeira Fase'!O61='Tab Primeira Fase'!Q61,1,IF('Tab Primeira Fase'!O61&lt;'Tab Primeira Fase'!Q61,2)))</f>
        <v>0</v>
      </c>
      <c r="E54" s="12">
        <f>IF(ISNUMBER('Tab Primeira Fase'!O61),1,0)</f>
        <v>1</v>
      </c>
      <c r="F54" s="12">
        <f t="shared" si="0"/>
        <v>1</v>
      </c>
      <c r="G54" s="12">
        <f t="shared" si="1"/>
        <v>0</v>
      </c>
      <c r="H54" s="12">
        <f t="shared" si="2"/>
        <v>0</v>
      </c>
      <c r="I54" s="12">
        <f t="shared" si="3"/>
        <v>0</v>
      </c>
      <c r="J54" s="12">
        <f t="shared" si="4"/>
        <v>0</v>
      </c>
      <c r="K54" s="12">
        <f t="shared" si="5"/>
        <v>1</v>
      </c>
    </row>
    <row r="55" spans="1:11" x14ac:dyDescent="0.2">
      <c r="A55" s="12" t="str">
        <f>'Tab Primeira Fase'!N62</f>
        <v>LUIZ GOMES</v>
      </c>
      <c r="B55" s="12">
        <f>IF('Tab Primeira Fase'!O62&lt;'Tab Primeira Fase'!Q62,0,IF('Tab Primeira Fase'!O62='Tab Primeira Fase'!Q62,1,IF('Tab Primeira Fase'!O62&gt;'Tab Primeira Fase'!Q62,2)))</f>
        <v>0</v>
      </c>
      <c r="C55" s="12" t="str">
        <f>'Tab Primeira Fase'!R62</f>
        <v>WILLIAM MOREIRA</v>
      </c>
      <c r="D55" s="12">
        <f>IF('Tab Primeira Fase'!O62&gt;'Tab Primeira Fase'!Q62,0,IF('Tab Primeira Fase'!O62='Tab Primeira Fase'!Q62,1,IF('Tab Primeira Fase'!O62&lt;'Tab Primeira Fase'!Q62,2)))</f>
        <v>2</v>
      </c>
      <c r="E55" s="12">
        <f>IF(ISNUMBER('Tab Primeira Fase'!O62),1,0)</f>
        <v>1</v>
      </c>
      <c r="F55" s="12">
        <f t="shared" si="0"/>
        <v>0</v>
      </c>
      <c r="G55" s="12">
        <f t="shared" si="1"/>
        <v>0</v>
      </c>
      <c r="H55" s="12">
        <f t="shared" si="2"/>
        <v>1</v>
      </c>
      <c r="I55" s="12">
        <f t="shared" si="3"/>
        <v>1</v>
      </c>
      <c r="J55" s="12">
        <f t="shared" si="4"/>
        <v>0</v>
      </c>
      <c r="K55" s="12">
        <f t="shared" si="5"/>
        <v>0</v>
      </c>
    </row>
    <row r="56" spans="1:11" x14ac:dyDescent="0.2">
      <c r="A56" s="12" t="str">
        <f>'Tab Primeira Fase'!N63</f>
        <v>HÉLIO</v>
      </c>
      <c r="B56" s="12">
        <f>IF('Tab Primeira Fase'!O63&lt;'Tab Primeira Fase'!Q63,0,IF('Tab Primeira Fase'!O63='Tab Primeira Fase'!Q63,1,IF('Tab Primeira Fase'!O63&gt;'Tab Primeira Fase'!Q63,2)))</f>
        <v>0</v>
      </c>
      <c r="C56" s="12" t="str">
        <f>'Tab Primeira Fase'!R63</f>
        <v>JUNIOR</v>
      </c>
      <c r="D56" s="12">
        <f>IF('Tab Primeira Fase'!O63&gt;'Tab Primeira Fase'!Q63,0,IF('Tab Primeira Fase'!O63='Tab Primeira Fase'!Q63,1,IF('Tab Primeira Fase'!O63&lt;'Tab Primeira Fase'!Q63,2)))</f>
        <v>2</v>
      </c>
      <c r="E56" s="12">
        <f>IF(ISNUMBER('Tab Primeira Fase'!O63),1,0)</f>
        <v>1</v>
      </c>
      <c r="F56" s="12">
        <f t="shared" si="0"/>
        <v>0</v>
      </c>
      <c r="G56" s="12">
        <f t="shared" si="1"/>
        <v>0</v>
      </c>
      <c r="H56" s="12">
        <f t="shared" si="2"/>
        <v>1</v>
      </c>
      <c r="I56" s="12">
        <f t="shared" si="3"/>
        <v>1</v>
      </c>
      <c r="J56" s="12">
        <f t="shared" si="4"/>
        <v>0</v>
      </c>
      <c r="K56" s="12">
        <f t="shared" si="5"/>
        <v>0</v>
      </c>
    </row>
    <row r="57" spans="1:11" x14ac:dyDescent="0.2">
      <c r="A57" s="12" t="str">
        <f>'Tab Primeira Fase'!N64</f>
        <v>FELIPE</v>
      </c>
      <c r="B57" s="12">
        <f>IF('Tab Primeira Fase'!O64&lt;'Tab Primeira Fase'!Q64,0,IF('Tab Primeira Fase'!O64='Tab Primeira Fase'!Q64,1,IF('Tab Primeira Fase'!O64&gt;'Tab Primeira Fase'!Q64,2)))</f>
        <v>1</v>
      </c>
      <c r="C57" s="12" t="str">
        <f>'Tab Primeira Fase'!R64</f>
        <v>RODRIGO GUIMARÃES</v>
      </c>
      <c r="D57" s="12">
        <f>IF('Tab Primeira Fase'!O64&gt;'Tab Primeira Fase'!Q64,0,IF('Tab Primeira Fase'!O64='Tab Primeira Fase'!Q64,1,IF('Tab Primeira Fase'!O64&lt;'Tab Primeira Fase'!Q64,2)))</f>
        <v>1</v>
      </c>
      <c r="E57" s="12">
        <f>IF(ISNUMBER('Tab Primeira Fase'!O64),1,0)</f>
        <v>1</v>
      </c>
      <c r="F57" s="12">
        <f t="shared" si="0"/>
        <v>0</v>
      </c>
      <c r="G57" s="12">
        <f t="shared" si="1"/>
        <v>1</v>
      </c>
      <c r="H57" s="12">
        <f t="shared" si="2"/>
        <v>0</v>
      </c>
      <c r="I57" s="12">
        <f t="shared" si="3"/>
        <v>0</v>
      </c>
      <c r="J57" s="12">
        <f t="shared" si="4"/>
        <v>1</v>
      </c>
      <c r="K57" s="12">
        <f t="shared" si="5"/>
        <v>0</v>
      </c>
    </row>
    <row r="58" spans="1:11" x14ac:dyDescent="0.2">
      <c r="A58" s="12" t="str">
        <f>'Tab Primeira Fase'!N65</f>
        <v>HEAVY</v>
      </c>
      <c r="B58" s="12">
        <f>IF('Tab Primeira Fase'!O65&lt;'Tab Primeira Fase'!Q65,0,IF('Tab Primeira Fase'!O65='Tab Primeira Fase'!Q65,1,IF('Tab Primeira Fase'!O65&gt;'Tab Primeira Fase'!Q65,2)))</f>
        <v>1</v>
      </c>
      <c r="C58" s="12" t="str">
        <f>'Tab Primeira Fase'!R65</f>
        <v>ALCIDES</v>
      </c>
      <c r="D58" s="12">
        <f>IF('Tab Primeira Fase'!O65&gt;'Tab Primeira Fase'!Q65,0,IF('Tab Primeira Fase'!O65='Tab Primeira Fase'!Q65,1,IF('Tab Primeira Fase'!O65&lt;'Tab Primeira Fase'!Q65,2)))</f>
        <v>1</v>
      </c>
      <c r="E58" s="12">
        <f>IF(ISNUMBER('Tab Primeira Fase'!O65),1,0)</f>
        <v>1</v>
      </c>
      <c r="F58" s="12">
        <f t="shared" si="0"/>
        <v>0</v>
      </c>
      <c r="G58" s="12">
        <f t="shared" si="1"/>
        <v>1</v>
      </c>
      <c r="H58" s="12">
        <f t="shared" si="2"/>
        <v>0</v>
      </c>
      <c r="I58" s="12">
        <f t="shared" si="3"/>
        <v>0</v>
      </c>
      <c r="J58" s="12">
        <f t="shared" si="4"/>
        <v>1</v>
      </c>
      <c r="K58" s="12">
        <f t="shared" si="5"/>
        <v>0</v>
      </c>
    </row>
    <row r="59" spans="1:11" x14ac:dyDescent="0.2">
      <c r="A59" s="12" t="str">
        <f>'Tab Primeira Fase'!N66</f>
        <v>JULIANO</v>
      </c>
      <c r="B59" s="12">
        <f>IF('Tab Primeira Fase'!O66&lt;'Tab Primeira Fase'!Q66,0,IF('Tab Primeira Fase'!O66='Tab Primeira Fase'!Q66,1,IF('Tab Primeira Fase'!O66&gt;'Tab Primeira Fase'!Q66,2)))</f>
        <v>1</v>
      </c>
      <c r="C59" s="12" t="str">
        <f>'Tab Primeira Fase'!R66</f>
        <v>JORGE DIAS</v>
      </c>
      <c r="D59" s="12">
        <f>IF('Tab Primeira Fase'!O66&gt;'Tab Primeira Fase'!Q66,0,IF('Tab Primeira Fase'!O66='Tab Primeira Fase'!Q66,1,IF('Tab Primeira Fase'!O66&lt;'Tab Primeira Fase'!Q66,2)))</f>
        <v>1</v>
      </c>
      <c r="E59" s="12">
        <f>IF(ISNUMBER('Tab Primeira Fase'!O66),1,0)</f>
        <v>1</v>
      </c>
      <c r="F59" s="12">
        <f t="shared" si="0"/>
        <v>0</v>
      </c>
      <c r="G59" s="12">
        <f t="shared" si="1"/>
        <v>1</v>
      </c>
      <c r="H59" s="12">
        <f t="shared" si="2"/>
        <v>0</v>
      </c>
      <c r="I59" s="12">
        <f t="shared" si="3"/>
        <v>0</v>
      </c>
      <c r="J59" s="12">
        <f t="shared" si="4"/>
        <v>1</v>
      </c>
      <c r="K59" s="12">
        <f t="shared" si="5"/>
        <v>0</v>
      </c>
    </row>
    <row r="60" spans="1:11" x14ac:dyDescent="0.2">
      <c r="A60" s="12" t="str">
        <f>'Tab Primeira Fase'!N67</f>
        <v>AÉCIO</v>
      </c>
      <c r="B60" s="12">
        <f>IF('Tab Primeira Fase'!O67&lt;'Tab Primeira Fase'!Q67,0,IF('Tab Primeira Fase'!O67='Tab Primeira Fase'!Q67,1,IF('Tab Primeira Fase'!O67&gt;'Tab Primeira Fase'!Q67,2)))</f>
        <v>1</v>
      </c>
      <c r="C60" s="12" t="str">
        <f>'Tab Primeira Fase'!R67</f>
        <v>FELIPE</v>
      </c>
      <c r="D60" s="12">
        <f>IF('Tab Primeira Fase'!O67&gt;'Tab Primeira Fase'!Q67,0,IF('Tab Primeira Fase'!O67='Tab Primeira Fase'!Q67,1,IF('Tab Primeira Fase'!O67&lt;'Tab Primeira Fase'!Q67,2)))</f>
        <v>1</v>
      </c>
      <c r="E60" s="12">
        <f>IF(ISNUMBER('Tab Primeira Fase'!O67),1,0)</f>
        <v>1</v>
      </c>
      <c r="F60" s="12">
        <f t="shared" si="0"/>
        <v>0</v>
      </c>
      <c r="G60" s="12">
        <f t="shared" si="1"/>
        <v>1</v>
      </c>
      <c r="H60" s="12">
        <f t="shared" si="2"/>
        <v>0</v>
      </c>
      <c r="I60" s="12">
        <f t="shared" si="3"/>
        <v>0</v>
      </c>
      <c r="J60" s="12">
        <f t="shared" si="4"/>
        <v>1</v>
      </c>
      <c r="K60" s="12">
        <f t="shared" si="5"/>
        <v>0</v>
      </c>
    </row>
    <row r="61" spans="1:11" x14ac:dyDescent="0.2">
      <c r="A61" s="12" t="str">
        <f>'Tab Primeira Fase'!N68</f>
        <v>RODRIGO GUIMARÃES</v>
      </c>
      <c r="B61" s="12">
        <f>IF('Tab Primeira Fase'!O68&lt;'Tab Primeira Fase'!Q68,0,IF('Tab Primeira Fase'!O68='Tab Primeira Fase'!Q68,1,IF('Tab Primeira Fase'!O68&gt;'Tab Primeira Fase'!Q68,2)))</f>
        <v>0</v>
      </c>
      <c r="C61" s="12" t="str">
        <f>'Tab Primeira Fase'!R68</f>
        <v>HÉLIO</v>
      </c>
      <c r="D61" s="12">
        <f>IF('Tab Primeira Fase'!O68&gt;'Tab Primeira Fase'!Q68,0,IF('Tab Primeira Fase'!O68='Tab Primeira Fase'!Q68,1,IF('Tab Primeira Fase'!O68&lt;'Tab Primeira Fase'!Q68,2)))</f>
        <v>2</v>
      </c>
      <c r="E61" s="12">
        <f>IF(ISNUMBER('Tab Primeira Fase'!O68),1,0)</f>
        <v>1</v>
      </c>
      <c r="F61" s="12">
        <f t="shared" si="0"/>
        <v>0</v>
      </c>
      <c r="G61" s="12">
        <f t="shared" si="1"/>
        <v>0</v>
      </c>
      <c r="H61" s="12">
        <f t="shared" si="2"/>
        <v>1</v>
      </c>
      <c r="I61" s="12">
        <f t="shared" si="3"/>
        <v>1</v>
      </c>
      <c r="J61" s="12">
        <f t="shared" si="4"/>
        <v>0</v>
      </c>
      <c r="K61" s="12">
        <f t="shared" si="5"/>
        <v>0</v>
      </c>
    </row>
    <row r="62" spans="1:11" x14ac:dyDescent="0.2">
      <c r="A62" s="12" t="str">
        <f>'Tab Primeira Fase'!N69</f>
        <v>JUNIOR</v>
      </c>
      <c r="B62" s="12">
        <f>IF('Tab Primeira Fase'!O69&lt;'Tab Primeira Fase'!Q69,0,IF('Tab Primeira Fase'!O69='Tab Primeira Fase'!Q69,1,IF('Tab Primeira Fase'!O69&gt;'Tab Primeira Fase'!Q69,2)))</f>
        <v>1</v>
      </c>
      <c r="C62" s="12" t="str">
        <f>'Tab Primeira Fase'!R69</f>
        <v>VANDER</v>
      </c>
      <c r="D62" s="12">
        <f>IF('Tab Primeira Fase'!O69&gt;'Tab Primeira Fase'!Q69,0,IF('Tab Primeira Fase'!O69='Tab Primeira Fase'!Q69,1,IF('Tab Primeira Fase'!O69&lt;'Tab Primeira Fase'!Q69,2)))</f>
        <v>1</v>
      </c>
      <c r="E62" s="12">
        <f>IF(ISNUMBER('Tab Primeira Fase'!O69),1,0)</f>
        <v>1</v>
      </c>
      <c r="F62" s="12">
        <f t="shared" si="0"/>
        <v>0</v>
      </c>
      <c r="G62" s="12">
        <f t="shared" si="1"/>
        <v>1</v>
      </c>
      <c r="H62" s="12">
        <f t="shared" si="2"/>
        <v>0</v>
      </c>
      <c r="I62" s="12">
        <f t="shared" si="3"/>
        <v>0</v>
      </c>
      <c r="J62" s="12">
        <f t="shared" si="4"/>
        <v>1</v>
      </c>
      <c r="K62" s="12">
        <f t="shared" si="5"/>
        <v>0</v>
      </c>
    </row>
    <row r="63" spans="1:11" x14ac:dyDescent="0.2">
      <c r="A63" s="12" t="str">
        <f>'Tab Primeira Fase'!N70</f>
        <v>TONINHO</v>
      </c>
      <c r="B63" s="12">
        <f>IF('Tab Primeira Fase'!O70&lt;'Tab Primeira Fase'!Q70,0,IF('Tab Primeira Fase'!O70='Tab Primeira Fase'!Q70,1,IF('Tab Primeira Fase'!O70&gt;'Tab Primeira Fase'!Q70,2)))</f>
        <v>2</v>
      </c>
      <c r="C63" s="12" t="str">
        <f>'Tab Primeira Fase'!R70</f>
        <v>PAULO CÉSAR</v>
      </c>
      <c r="D63" s="12">
        <f>IF('Tab Primeira Fase'!O70&gt;'Tab Primeira Fase'!Q70,0,IF('Tab Primeira Fase'!O70='Tab Primeira Fase'!Q70,1,IF('Tab Primeira Fase'!O70&lt;'Tab Primeira Fase'!Q70,2)))</f>
        <v>0</v>
      </c>
      <c r="E63" s="12">
        <f>IF(ISNUMBER('Tab Primeira Fase'!O70),1,0)</f>
        <v>1</v>
      </c>
      <c r="F63" s="12">
        <f t="shared" si="0"/>
        <v>1</v>
      </c>
      <c r="G63" s="12">
        <f t="shared" si="1"/>
        <v>0</v>
      </c>
      <c r="H63" s="12">
        <f t="shared" si="2"/>
        <v>0</v>
      </c>
      <c r="I63" s="12">
        <f t="shared" si="3"/>
        <v>0</v>
      </c>
      <c r="J63" s="12">
        <f t="shared" si="4"/>
        <v>0</v>
      </c>
      <c r="K63" s="12">
        <f t="shared" si="5"/>
        <v>1</v>
      </c>
    </row>
    <row r="64" spans="1:11" x14ac:dyDescent="0.2">
      <c r="A64" s="12" t="str">
        <f>'Tab Primeira Fase'!N71</f>
        <v>MARQUINHOS</v>
      </c>
      <c r="B64" s="12">
        <f>IF('Tab Primeira Fase'!O71&lt;'Tab Primeira Fase'!Q71,0,IF('Tab Primeira Fase'!O71='Tab Primeira Fase'!Q71,1,IF('Tab Primeira Fase'!O71&gt;'Tab Primeira Fase'!Q71,2)))</f>
        <v>0</v>
      </c>
      <c r="C64" s="12" t="str">
        <f>'Tab Primeira Fase'!R71</f>
        <v>HEAVY</v>
      </c>
      <c r="D64" s="12">
        <f>IF('Tab Primeira Fase'!O71&gt;'Tab Primeira Fase'!Q71,0,IF('Tab Primeira Fase'!O71='Tab Primeira Fase'!Q71,1,IF('Tab Primeira Fase'!O71&lt;'Tab Primeira Fase'!Q71,2)))</f>
        <v>2</v>
      </c>
      <c r="E64" s="12">
        <f>IF(ISNUMBER('Tab Primeira Fase'!O71),1,0)</f>
        <v>1</v>
      </c>
      <c r="F64" s="12">
        <f t="shared" si="0"/>
        <v>0</v>
      </c>
      <c r="G64" s="12">
        <f t="shared" si="1"/>
        <v>0</v>
      </c>
      <c r="H64" s="12">
        <f t="shared" si="2"/>
        <v>1</v>
      </c>
      <c r="I64" s="12">
        <f t="shared" si="3"/>
        <v>1</v>
      </c>
      <c r="J64" s="12">
        <f t="shared" si="4"/>
        <v>0</v>
      </c>
      <c r="K64" s="12">
        <f t="shared" si="5"/>
        <v>0</v>
      </c>
    </row>
    <row r="65" spans="1:11" x14ac:dyDescent="0.2">
      <c r="A65" s="12" t="str">
        <f>'Tab Primeira Fase'!N72</f>
        <v>ALCIDES</v>
      </c>
      <c r="B65" s="12">
        <f>IF('Tab Primeira Fase'!O72&lt;'Tab Primeira Fase'!Q72,0,IF('Tab Primeira Fase'!O72='Tab Primeira Fase'!Q72,1,IF('Tab Primeira Fase'!O72&gt;'Tab Primeira Fase'!Q72,2)))</f>
        <v>2</v>
      </c>
      <c r="C65" s="12" t="str">
        <f>'Tab Primeira Fase'!R72</f>
        <v>BETO</v>
      </c>
      <c r="D65" s="12">
        <f>IF('Tab Primeira Fase'!O72&gt;'Tab Primeira Fase'!Q72,0,IF('Tab Primeira Fase'!O72='Tab Primeira Fase'!Q72,1,IF('Tab Primeira Fase'!O72&lt;'Tab Primeira Fase'!Q72,2)))</f>
        <v>0</v>
      </c>
      <c r="E65" s="12">
        <f>IF(ISNUMBER('Tab Primeira Fase'!O72),1,0)</f>
        <v>1</v>
      </c>
      <c r="F65" s="12">
        <f t="shared" si="0"/>
        <v>1</v>
      </c>
      <c r="G65" s="12">
        <f t="shared" si="1"/>
        <v>0</v>
      </c>
      <c r="H65" s="12">
        <f t="shared" si="2"/>
        <v>0</v>
      </c>
      <c r="I65" s="12">
        <f t="shared" si="3"/>
        <v>0</v>
      </c>
      <c r="J65" s="12">
        <f t="shared" si="4"/>
        <v>0</v>
      </c>
      <c r="K65" s="12">
        <f t="shared" si="5"/>
        <v>1</v>
      </c>
    </row>
    <row r="66" spans="1:11" x14ac:dyDescent="0.2">
      <c r="A66" s="12" t="str">
        <f>'Tab Primeira Fase'!N73</f>
        <v>MALCHER</v>
      </c>
      <c r="B66" s="12">
        <f>IF('Tab Primeira Fase'!O73&lt;'Tab Primeira Fase'!Q73,0,IF('Tab Primeira Fase'!O73='Tab Primeira Fase'!Q73,1,IF('Tab Primeira Fase'!O73&gt;'Tab Primeira Fase'!Q73,2)))</f>
        <v>0</v>
      </c>
      <c r="C66" s="12" t="str">
        <f>'Tab Primeira Fase'!R73</f>
        <v>MAGNO</v>
      </c>
      <c r="D66" s="12">
        <f>IF('Tab Primeira Fase'!O73&gt;'Tab Primeira Fase'!Q73,0,IF('Tab Primeira Fase'!O73='Tab Primeira Fase'!Q73,1,IF('Tab Primeira Fase'!O73&lt;'Tab Primeira Fase'!Q73,2)))</f>
        <v>2</v>
      </c>
      <c r="E66" s="12">
        <f>IF(ISNUMBER('Tab Primeira Fase'!O73),1,0)</f>
        <v>1</v>
      </c>
      <c r="F66" s="12">
        <f t="shared" ref="F66:F84" si="40">IF(B66*E66=2,1,0)</f>
        <v>0</v>
      </c>
      <c r="G66" s="12">
        <f t="shared" ref="G66:G84" si="41">IF(B66*E66=1,1,0)</f>
        <v>0</v>
      </c>
      <c r="H66" s="12">
        <f t="shared" ref="H66:H84" si="42">IF(B66=0,IF(E66=1,1,0),0)</f>
        <v>1</v>
      </c>
      <c r="I66" s="12">
        <f t="shared" ref="I66:I84" si="43">IF(E66*D66=2,1,0)</f>
        <v>1</v>
      </c>
      <c r="J66" s="12">
        <f t="shared" ref="J66:J84" si="44">IF(E66*D66=1,1,0)</f>
        <v>0</v>
      </c>
      <c r="K66" s="12">
        <f t="shared" ref="K66:K84" si="45">IF(D66=0,IF(E66=1,1,0),0)</f>
        <v>0</v>
      </c>
    </row>
    <row r="67" spans="1:11" x14ac:dyDescent="0.2">
      <c r="A67" s="12" t="str">
        <f>'Tab Primeira Fase'!N74</f>
        <v>WILLIAM MOREIRA</v>
      </c>
      <c r="B67" s="12">
        <f>IF('Tab Primeira Fase'!O74&lt;'Tab Primeira Fase'!Q74,0,IF('Tab Primeira Fase'!O74='Tab Primeira Fase'!Q74,1,IF('Tab Primeira Fase'!O74&gt;'Tab Primeira Fase'!Q74,2)))</f>
        <v>2</v>
      </c>
      <c r="C67" s="12" t="str">
        <f>'Tab Primeira Fase'!R74</f>
        <v>AMAURI</v>
      </c>
      <c r="D67" s="12">
        <f>IF('Tab Primeira Fase'!O74&gt;'Tab Primeira Fase'!Q74,0,IF('Tab Primeira Fase'!O74='Tab Primeira Fase'!Q74,1,IF('Tab Primeira Fase'!O74&lt;'Tab Primeira Fase'!Q74,2)))</f>
        <v>0</v>
      </c>
      <c r="E67" s="12">
        <f>IF(ISNUMBER('Tab Primeira Fase'!O74),1,0)</f>
        <v>1</v>
      </c>
      <c r="F67" s="12">
        <f t="shared" si="40"/>
        <v>1</v>
      </c>
      <c r="G67" s="12">
        <f t="shared" si="41"/>
        <v>0</v>
      </c>
      <c r="H67" s="12">
        <f t="shared" si="42"/>
        <v>0</v>
      </c>
      <c r="I67" s="12">
        <f t="shared" si="43"/>
        <v>0</v>
      </c>
      <c r="J67" s="12">
        <f t="shared" si="44"/>
        <v>0</v>
      </c>
      <c r="K67" s="12">
        <f t="shared" si="45"/>
        <v>1</v>
      </c>
    </row>
    <row r="68" spans="1:11" x14ac:dyDescent="0.2">
      <c r="A68" s="12" t="str">
        <f>'Tab Primeira Fase'!N75</f>
        <v>JEAN</v>
      </c>
      <c r="B68" s="12">
        <f>IF('Tab Primeira Fase'!O75&lt;'Tab Primeira Fase'!Q75,0,IF('Tab Primeira Fase'!O75='Tab Primeira Fase'!Q75,1,IF('Tab Primeira Fase'!O75&gt;'Tab Primeira Fase'!Q75,2)))</f>
        <v>2</v>
      </c>
      <c r="C68" s="12" t="str">
        <f>'Tab Primeira Fase'!R75</f>
        <v>VASQUES</v>
      </c>
      <c r="D68" s="12">
        <f>IF('Tab Primeira Fase'!O75&gt;'Tab Primeira Fase'!Q75,0,IF('Tab Primeira Fase'!O75='Tab Primeira Fase'!Q75,1,IF('Tab Primeira Fase'!O75&lt;'Tab Primeira Fase'!Q75,2)))</f>
        <v>0</v>
      </c>
      <c r="E68" s="12">
        <f>IF(ISNUMBER('Tab Primeira Fase'!O75),1,0)</f>
        <v>1</v>
      </c>
      <c r="F68" s="12">
        <f t="shared" si="40"/>
        <v>1</v>
      </c>
      <c r="G68" s="12">
        <f t="shared" si="41"/>
        <v>0</v>
      </c>
      <c r="H68" s="12">
        <f t="shared" si="42"/>
        <v>0</v>
      </c>
      <c r="I68" s="12">
        <f t="shared" si="43"/>
        <v>0</v>
      </c>
      <c r="J68" s="12">
        <f t="shared" si="44"/>
        <v>0</v>
      </c>
      <c r="K68" s="12">
        <f t="shared" si="45"/>
        <v>1</v>
      </c>
    </row>
    <row r="69" spans="1:11" x14ac:dyDescent="0.2">
      <c r="A69" s="12" t="str">
        <f>'Tab Primeira Fase'!N76</f>
        <v>LUIZ CLAUDIO</v>
      </c>
      <c r="B69" s="12">
        <f>IF('Tab Primeira Fase'!O76&lt;'Tab Primeira Fase'!Q76,0,IF('Tab Primeira Fase'!O76='Tab Primeira Fase'!Q76,1,IF('Tab Primeira Fase'!O76&gt;'Tab Primeira Fase'!Q76,2)))</f>
        <v>0</v>
      </c>
      <c r="C69" s="12" t="str">
        <f>'Tab Primeira Fase'!R76</f>
        <v>THIAGO</v>
      </c>
      <c r="D69" s="12">
        <f>IF('Tab Primeira Fase'!O76&gt;'Tab Primeira Fase'!Q76,0,IF('Tab Primeira Fase'!O76='Tab Primeira Fase'!Q76,1,IF('Tab Primeira Fase'!O76&lt;'Tab Primeira Fase'!Q76,2)))</f>
        <v>2</v>
      </c>
      <c r="E69" s="12">
        <f>IF(ISNUMBER('Tab Primeira Fase'!O76),1,0)</f>
        <v>1</v>
      </c>
      <c r="F69" s="12">
        <f t="shared" si="40"/>
        <v>0</v>
      </c>
      <c r="G69" s="12">
        <f t="shared" si="41"/>
        <v>0</v>
      </c>
      <c r="H69" s="12">
        <f t="shared" si="42"/>
        <v>1</v>
      </c>
      <c r="I69" s="12">
        <f t="shared" si="43"/>
        <v>1</v>
      </c>
      <c r="J69" s="12">
        <f t="shared" si="44"/>
        <v>0</v>
      </c>
      <c r="K69" s="12">
        <f t="shared" si="45"/>
        <v>0</v>
      </c>
    </row>
    <row r="70" spans="1:11" x14ac:dyDescent="0.2">
      <c r="A70" s="12" t="str">
        <f>'Tab Primeira Fase'!N77</f>
        <v>BETO</v>
      </c>
      <c r="B70" s="12">
        <f>IF('Tab Primeira Fase'!O77&lt;'Tab Primeira Fase'!Q77,0,IF('Tab Primeira Fase'!O77='Tab Primeira Fase'!Q77,1,IF('Tab Primeira Fase'!O77&gt;'Tab Primeira Fase'!Q77,2)))</f>
        <v>2</v>
      </c>
      <c r="C70" s="12" t="str">
        <f>'Tab Primeira Fase'!R77</f>
        <v>MARQUINHOS</v>
      </c>
      <c r="D70" s="12">
        <f>IF('Tab Primeira Fase'!O77&gt;'Tab Primeira Fase'!Q77,0,IF('Tab Primeira Fase'!O77='Tab Primeira Fase'!Q77,1,IF('Tab Primeira Fase'!O77&lt;'Tab Primeira Fase'!Q77,2)))</f>
        <v>0</v>
      </c>
      <c r="E70" s="12">
        <f>IF(ISNUMBER('Tab Primeira Fase'!O77),1,0)</f>
        <v>1</v>
      </c>
      <c r="F70" s="12">
        <f t="shared" si="40"/>
        <v>1</v>
      </c>
      <c r="G70" s="12">
        <f t="shared" si="41"/>
        <v>0</v>
      </c>
      <c r="H70" s="12">
        <f t="shared" si="42"/>
        <v>0</v>
      </c>
      <c r="I70" s="12">
        <f t="shared" si="43"/>
        <v>0</v>
      </c>
      <c r="J70" s="12">
        <f t="shared" si="44"/>
        <v>0</v>
      </c>
      <c r="K70" s="12">
        <f t="shared" si="45"/>
        <v>1</v>
      </c>
    </row>
    <row r="71" spans="1:11" x14ac:dyDescent="0.2">
      <c r="A71" s="12" t="str">
        <f>'Tab Primeira Fase'!N78</f>
        <v>HEAVY</v>
      </c>
      <c r="B71" s="12">
        <f>IF('Tab Primeira Fase'!O78&lt;'Tab Primeira Fase'!Q78,0,IF('Tab Primeira Fase'!O78='Tab Primeira Fase'!Q78,1,IF('Tab Primeira Fase'!O78&gt;'Tab Primeira Fase'!Q78,2)))</f>
        <v>0</v>
      </c>
      <c r="C71" s="12" t="str">
        <f>'Tab Primeira Fase'!R78</f>
        <v>TONINHO</v>
      </c>
      <c r="D71" s="12">
        <f>IF('Tab Primeira Fase'!O78&gt;'Tab Primeira Fase'!Q78,0,IF('Tab Primeira Fase'!O78='Tab Primeira Fase'!Q78,1,IF('Tab Primeira Fase'!O78&lt;'Tab Primeira Fase'!Q78,2)))</f>
        <v>2</v>
      </c>
      <c r="E71" s="12">
        <f>IF(ISNUMBER('Tab Primeira Fase'!O78),1,0)</f>
        <v>1</v>
      </c>
      <c r="F71" s="12">
        <f t="shared" si="40"/>
        <v>0</v>
      </c>
      <c r="G71" s="12">
        <f t="shared" si="41"/>
        <v>0</v>
      </c>
      <c r="H71" s="12">
        <f t="shared" si="42"/>
        <v>1</v>
      </c>
      <c r="I71" s="12">
        <f t="shared" si="43"/>
        <v>1</v>
      </c>
      <c r="J71" s="12">
        <f t="shared" si="44"/>
        <v>0</v>
      </c>
      <c r="K71" s="12">
        <f t="shared" si="45"/>
        <v>0</v>
      </c>
    </row>
    <row r="72" spans="1:11" x14ac:dyDescent="0.2">
      <c r="A72" s="12" t="str">
        <f>'Tab Primeira Fase'!N79</f>
        <v>PAULO CÉSAR</v>
      </c>
      <c r="B72" s="12">
        <f>IF('Tab Primeira Fase'!O79&lt;'Tab Primeira Fase'!Q79,0,IF('Tab Primeira Fase'!O79='Tab Primeira Fase'!Q79,1,IF('Tab Primeira Fase'!O79&gt;'Tab Primeira Fase'!Q79,2)))</f>
        <v>1</v>
      </c>
      <c r="C72" s="12" t="str">
        <f>'Tab Primeira Fase'!R79</f>
        <v>IZALCI</v>
      </c>
      <c r="D72" s="12">
        <f>IF('Tab Primeira Fase'!O79&gt;'Tab Primeira Fase'!Q79,0,IF('Tab Primeira Fase'!O79='Tab Primeira Fase'!Q79,1,IF('Tab Primeira Fase'!O79&lt;'Tab Primeira Fase'!Q79,2)))</f>
        <v>1</v>
      </c>
      <c r="E72" s="12">
        <f>IF(ISNUMBER('Tab Primeira Fase'!O79),1,0)</f>
        <v>1</v>
      </c>
      <c r="F72" s="12">
        <f t="shared" si="40"/>
        <v>0</v>
      </c>
      <c r="G72" s="12">
        <f t="shared" si="41"/>
        <v>1</v>
      </c>
      <c r="H72" s="12">
        <f t="shared" si="42"/>
        <v>0</v>
      </c>
      <c r="I72" s="12">
        <f t="shared" si="43"/>
        <v>0</v>
      </c>
      <c r="J72" s="12">
        <f t="shared" si="44"/>
        <v>1</v>
      </c>
      <c r="K72" s="12">
        <f t="shared" si="45"/>
        <v>0</v>
      </c>
    </row>
    <row r="73" spans="1:11" x14ac:dyDescent="0.2">
      <c r="A73" s="12" t="str">
        <f>'Tab Primeira Fase'!N80</f>
        <v>ANDRÉ BRANDÃO</v>
      </c>
      <c r="B73" s="12">
        <f>IF('Tab Primeira Fase'!O80&lt;'Tab Primeira Fase'!Q80,0,IF('Tab Primeira Fase'!O80='Tab Primeira Fase'!Q80,1,IF('Tab Primeira Fase'!O80&gt;'Tab Primeira Fase'!Q80,2)))</f>
        <v>0</v>
      </c>
      <c r="C73" s="12" t="str">
        <f>'Tab Primeira Fase'!R80</f>
        <v>MALCHER</v>
      </c>
      <c r="D73" s="12">
        <f>IF('Tab Primeira Fase'!O80&gt;'Tab Primeira Fase'!Q80,0,IF('Tab Primeira Fase'!O80='Tab Primeira Fase'!Q80,1,IF('Tab Primeira Fase'!O80&lt;'Tab Primeira Fase'!Q80,2)))</f>
        <v>2</v>
      </c>
      <c r="E73" s="12">
        <f>IF(ISNUMBER('Tab Primeira Fase'!O80),1,0)</f>
        <v>1</v>
      </c>
      <c r="F73" s="12">
        <f t="shared" si="40"/>
        <v>0</v>
      </c>
      <c r="G73" s="12">
        <f t="shared" si="41"/>
        <v>0</v>
      </c>
      <c r="H73" s="12">
        <f t="shared" si="42"/>
        <v>1</v>
      </c>
      <c r="I73" s="12">
        <f t="shared" si="43"/>
        <v>1</v>
      </c>
      <c r="J73" s="12">
        <f t="shared" si="44"/>
        <v>0</v>
      </c>
      <c r="K73" s="12">
        <f t="shared" si="45"/>
        <v>0</v>
      </c>
    </row>
    <row r="74" spans="1:11" x14ac:dyDescent="0.2">
      <c r="A74" s="12" t="str">
        <f>'Tab Primeira Fase'!N81</f>
        <v>RODRIGO BARROS</v>
      </c>
      <c r="B74" s="12">
        <f>IF('Tab Primeira Fase'!O81&lt;'Tab Primeira Fase'!Q81,0,IF('Tab Primeira Fase'!O81='Tab Primeira Fase'!Q81,1,IF('Tab Primeira Fase'!O81&gt;'Tab Primeira Fase'!Q81,2)))</f>
        <v>2</v>
      </c>
      <c r="C74" s="12" t="str">
        <f>'Tab Primeira Fase'!R81</f>
        <v>AÉCIO</v>
      </c>
      <c r="D74" s="12">
        <f>IF('Tab Primeira Fase'!O81&gt;'Tab Primeira Fase'!Q81,0,IF('Tab Primeira Fase'!O81='Tab Primeira Fase'!Q81,1,IF('Tab Primeira Fase'!O81&lt;'Tab Primeira Fase'!Q81,2)))</f>
        <v>0</v>
      </c>
      <c r="E74" s="12">
        <f>IF(ISNUMBER('Tab Primeira Fase'!O81),1,0)</f>
        <v>1</v>
      </c>
      <c r="F74" s="12">
        <f t="shared" si="40"/>
        <v>1</v>
      </c>
      <c r="G74" s="12">
        <f t="shared" si="41"/>
        <v>0</v>
      </c>
      <c r="H74" s="12">
        <f t="shared" si="42"/>
        <v>0</v>
      </c>
      <c r="I74" s="12">
        <f t="shared" si="43"/>
        <v>0</v>
      </c>
      <c r="J74" s="12">
        <f t="shared" si="44"/>
        <v>0</v>
      </c>
      <c r="K74" s="12">
        <f t="shared" si="45"/>
        <v>1</v>
      </c>
    </row>
    <row r="75" spans="1:11" x14ac:dyDescent="0.2">
      <c r="A75" s="12" t="str">
        <f>'Tab Primeira Fase'!N82</f>
        <v>MARCELO PORTO</v>
      </c>
      <c r="B75" s="12">
        <f>IF('Tab Primeira Fase'!O82&lt;'Tab Primeira Fase'!Q82,0,IF('Tab Primeira Fase'!O82='Tab Primeira Fase'!Q82,1,IF('Tab Primeira Fase'!O82&gt;'Tab Primeira Fase'!Q82,2)))</f>
        <v>1</v>
      </c>
      <c r="C75" s="12" t="str">
        <f>'Tab Primeira Fase'!R82</f>
        <v>FRANCISCO</v>
      </c>
      <c r="D75" s="12">
        <f>IF('Tab Primeira Fase'!O82&gt;'Tab Primeira Fase'!Q82,0,IF('Tab Primeira Fase'!O82='Tab Primeira Fase'!Q82,1,IF('Tab Primeira Fase'!O82&lt;'Tab Primeira Fase'!Q82,2)))</f>
        <v>1</v>
      </c>
      <c r="E75" s="12">
        <f>IF(ISNUMBER('Tab Primeira Fase'!O82),1,0)</f>
        <v>1</v>
      </c>
      <c r="F75" s="12">
        <f t="shared" si="40"/>
        <v>0</v>
      </c>
      <c r="G75" s="12">
        <f t="shared" si="41"/>
        <v>1</v>
      </c>
      <c r="H75" s="12">
        <f t="shared" si="42"/>
        <v>0</v>
      </c>
      <c r="I75" s="12">
        <f t="shared" si="43"/>
        <v>0</v>
      </c>
      <c r="J75" s="12">
        <f t="shared" si="44"/>
        <v>1</v>
      </c>
      <c r="K75" s="12">
        <f t="shared" si="45"/>
        <v>0</v>
      </c>
    </row>
    <row r="76" spans="1:11" x14ac:dyDescent="0.2">
      <c r="A76" s="12" t="str">
        <f>'Tab Primeira Fase'!N83</f>
        <v>JORGE DIAS</v>
      </c>
      <c r="B76" s="12">
        <f>IF('Tab Primeira Fase'!O83&lt;'Tab Primeira Fase'!Q83,0,IF('Tab Primeira Fase'!O83='Tab Primeira Fase'!Q83,1,IF('Tab Primeira Fase'!O83&gt;'Tab Primeira Fase'!Q83,2)))</f>
        <v>1</v>
      </c>
      <c r="C76" s="12" t="str">
        <f>'Tab Primeira Fase'!R83</f>
        <v>MARCELO PORTO</v>
      </c>
      <c r="D76" s="12">
        <f>IF('Tab Primeira Fase'!O83&gt;'Tab Primeira Fase'!Q83,0,IF('Tab Primeira Fase'!O83='Tab Primeira Fase'!Q83,1,IF('Tab Primeira Fase'!O83&lt;'Tab Primeira Fase'!Q83,2)))</f>
        <v>1</v>
      </c>
      <c r="E76" s="12">
        <f>IF(ISNUMBER('Tab Primeira Fase'!O83),1,0)</f>
        <v>1</v>
      </c>
      <c r="F76" s="12">
        <f t="shared" si="40"/>
        <v>0</v>
      </c>
      <c r="G76" s="12">
        <f t="shared" si="41"/>
        <v>1</v>
      </c>
      <c r="H76" s="12">
        <f t="shared" si="42"/>
        <v>0</v>
      </c>
      <c r="I76" s="12">
        <f t="shared" si="43"/>
        <v>0</v>
      </c>
      <c r="J76" s="12">
        <f t="shared" si="44"/>
        <v>1</v>
      </c>
      <c r="K76" s="12">
        <f t="shared" si="45"/>
        <v>0</v>
      </c>
    </row>
    <row r="77" spans="1:11" x14ac:dyDescent="0.2">
      <c r="A77" s="12" t="str">
        <f>'Tab Primeira Fase'!N84</f>
        <v>FRANCISCO</v>
      </c>
      <c r="B77" s="12">
        <f>IF('Tab Primeira Fase'!O84&lt;'Tab Primeira Fase'!Q84,0,IF('Tab Primeira Fase'!O84='Tab Primeira Fase'!Q84,1,IF('Tab Primeira Fase'!O84&gt;'Tab Primeira Fase'!Q84,2)))</f>
        <v>1</v>
      </c>
      <c r="C77" s="12" t="str">
        <f>'Tab Primeira Fase'!R84</f>
        <v>MALCHER</v>
      </c>
      <c r="D77" s="12">
        <f>IF('Tab Primeira Fase'!O84&gt;'Tab Primeira Fase'!Q84,0,IF('Tab Primeira Fase'!O84='Tab Primeira Fase'!Q84,1,IF('Tab Primeira Fase'!O84&lt;'Tab Primeira Fase'!Q84,2)))</f>
        <v>1</v>
      </c>
      <c r="E77" s="12">
        <f>IF(ISNUMBER('Tab Primeira Fase'!O84),1,0)</f>
        <v>1</v>
      </c>
      <c r="F77" s="12">
        <f t="shared" si="40"/>
        <v>0</v>
      </c>
      <c r="G77" s="12">
        <f t="shared" si="41"/>
        <v>1</v>
      </c>
      <c r="H77" s="12">
        <f t="shared" si="42"/>
        <v>0</v>
      </c>
      <c r="I77" s="12">
        <f t="shared" si="43"/>
        <v>0</v>
      </c>
      <c r="J77" s="12">
        <f t="shared" si="44"/>
        <v>1</v>
      </c>
      <c r="K77" s="12">
        <f t="shared" si="45"/>
        <v>0</v>
      </c>
    </row>
    <row r="78" spans="1:11" x14ac:dyDescent="0.2">
      <c r="A78" s="12" t="str">
        <f>'Tab Primeira Fase'!N85</f>
        <v>MAGNO</v>
      </c>
      <c r="B78" s="12">
        <f>IF('Tab Primeira Fase'!O85&lt;'Tab Primeira Fase'!Q85,0,IF('Tab Primeira Fase'!O85='Tab Primeira Fase'!Q85,1,IF('Tab Primeira Fase'!O85&gt;'Tab Primeira Fase'!Q85,2)))</f>
        <v>0</v>
      </c>
      <c r="C78" s="12" t="str">
        <f>'Tab Primeira Fase'!R85</f>
        <v>ANDRÉ BRANDÃO</v>
      </c>
      <c r="D78" s="12">
        <f>IF('Tab Primeira Fase'!O85&gt;'Tab Primeira Fase'!Q85,0,IF('Tab Primeira Fase'!O85='Tab Primeira Fase'!Q85,1,IF('Tab Primeira Fase'!O85&lt;'Tab Primeira Fase'!Q85,2)))</f>
        <v>2</v>
      </c>
      <c r="E78" s="12">
        <f>IF(ISNUMBER('Tab Primeira Fase'!O85),1,0)</f>
        <v>1</v>
      </c>
      <c r="F78" s="12">
        <f t="shared" si="40"/>
        <v>0</v>
      </c>
      <c r="G78" s="12">
        <f t="shared" si="41"/>
        <v>0</v>
      </c>
      <c r="H78" s="12">
        <f t="shared" si="42"/>
        <v>1</v>
      </c>
      <c r="I78" s="12">
        <f t="shared" si="43"/>
        <v>1</v>
      </c>
      <c r="J78" s="12">
        <f t="shared" si="44"/>
        <v>0</v>
      </c>
      <c r="K78" s="12">
        <f t="shared" si="45"/>
        <v>0</v>
      </c>
    </row>
    <row r="79" spans="1:11" x14ac:dyDescent="0.2">
      <c r="A79" s="12" t="str">
        <f>'Tab Primeira Fase'!N86</f>
        <v>VANDER</v>
      </c>
      <c r="B79" s="12">
        <f>IF('Tab Primeira Fase'!O86&lt;'Tab Primeira Fase'!Q86,0,IF('Tab Primeira Fase'!O86='Tab Primeira Fase'!Q86,1,IF('Tab Primeira Fase'!O86&gt;'Tab Primeira Fase'!Q86,2)))</f>
        <v>2</v>
      </c>
      <c r="C79" s="12" t="str">
        <f>'Tab Primeira Fase'!R86</f>
        <v>RODRIGO GUIMARÃES</v>
      </c>
      <c r="D79" s="12">
        <f>IF('Tab Primeira Fase'!O86&gt;'Tab Primeira Fase'!Q86,0,IF('Tab Primeira Fase'!O86='Tab Primeira Fase'!Q86,1,IF('Tab Primeira Fase'!O86&lt;'Tab Primeira Fase'!Q86,2)))</f>
        <v>0</v>
      </c>
      <c r="E79" s="12">
        <f>IF(ISNUMBER('Tab Primeira Fase'!O86),1,0)</f>
        <v>1</v>
      </c>
      <c r="F79" s="12">
        <f t="shared" si="40"/>
        <v>1</v>
      </c>
      <c r="G79" s="12">
        <f t="shared" si="41"/>
        <v>0</v>
      </c>
      <c r="H79" s="12">
        <f t="shared" si="42"/>
        <v>0</v>
      </c>
      <c r="I79" s="12">
        <f t="shared" si="43"/>
        <v>0</v>
      </c>
      <c r="J79" s="12">
        <f t="shared" si="44"/>
        <v>0</v>
      </c>
      <c r="K79" s="12">
        <f t="shared" si="45"/>
        <v>1</v>
      </c>
    </row>
    <row r="80" spans="1:11" x14ac:dyDescent="0.2">
      <c r="A80" s="12" t="str">
        <f>'Tab Primeira Fase'!N87</f>
        <v>HÉLIO</v>
      </c>
      <c r="B80" s="12">
        <f>IF('Tab Primeira Fase'!O87&lt;'Tab Primeira Fase'!Q87,0,IF('Tab Primeira Fase'!O87='Tab Primeira Fase'!Q87,1,IF('Tab Primeira Fase'!O87&gt;'Tab Primeira Fase'!Q87,2)))</f>
        <v>0</v>
      </c>
      <c r="C80" s="12" t="str">
        <f>'Tab Primeira Fase'!R87</f>
        <v>AÉCIO</v>
      </c>
      <c r="D80" s="12">
        <f>IF('Tab Primeira Fase'!O87&gt;'Tab Primeira Fase'!Q87,0,IF('Tab Primeira Fase'!O87='Tab Primeira Fase'!Q87,1,IF('Tab Primeira Fase'!O87&lt;'Tab Primeira Fase'!Q87,2)))</f>
        <v>2</v>
      </c>
      <c r="E80" s="12">
        <f>IF(ISNUMBER('Tab Primeira Fase'!O87),1,0)</f>
        <v>1</v>
      </c>
      <c r="F80" s="12">
        <f t="shared" si="40"/>
        <v>0</v>
      </c>
      <c r="G80" s="12">
        <f t="shared" si="41"/>
        <v>0</v>
      </c>
      <c r="H80" s="12">
        <f t="shared" si="42"/>
        <v>1</v>
      </c>
      <c r="I80" s="12">
        <f t="shared" si="43"/>
        <v>1</v>
      </c>
      <c r="J80" s="12">
        <f t="shared" si="44"/>
        <v>0</v>
      </c>
      <c r="K80" s="12">
        <f t="shared" si="45"/>
        <v>0</v>
      </c>
    </row>
    <row r="81" spans="1:11" x14ac:dyDescent="0.2">
      <c r="A81" s="12" t="str">
        <f>'Tab Primeira Fase'!N88</f>
        <v>FELIPE</v>
      </c>
      <c r="B81" s="12">
        <f>IF('Tab Primeira Fase'!O88&lt;'Tab Primeira Fase'!Q88,0,IF('Tab Primeira Fase'!O88='Tab Primeira Fase'!Q88,1,IF('Tab Primeira Fase'!O88&gt;'Tab Primeira Fase'!Q88,2)))</f>
        <v>0</v>
      </c>
      <c r="C81" s="12" t="str">
        <f>'Tab Primeira Fase'!R88</f>
        <v>RODRIGO BARROS</v>
      </c>
      <c r="D81" s="12">
        <f>IF('Tab Primeira Fase'!O88&gt;'Tab Primeira Fase'!Q88,0,IF('Tab Primeira Fase'!O88='Tab Primeira Fase'!Q88,1,IF('Tab Primeira Fase'!O88&lt;'Tab Primeira Fase'!Q88,2)))</f>
        <v>2</v>
      </c>
      <c r="E81" s="12">
        <f>IF(ISNUMBER('Tab Primeira Fase'!O88),1,0)</f>
        <v>1</v>
      </c>
      <c r="F81" s="12">
        <f t="shared" si="40"/>
        <v>0</v>
      </c>
      <c r="G81" s="12">
        <f t="shared" si="41"/>
        <v>0</v>
      </c>
      <c r="H81" s="12">
        <f t="shared" si="42"/>
        <v>1</v>
      </c>
      <c r="I81" s="12">
        <f t="shared" si="43"/>
        <v>1</v>
      </c>
      <c r="J81" s="12">
        <f t="shared" si="44"/>
        <v>0</v>
      </c>
      <c r="K81" s="12">
        <f t="shared" si="45"/>
        <v>0</v>
      </c>
    </row>
    <row r="82" spans="1:11" x14ac:dyDescent="0.2">
      <c r="A82" s="12" t="str">
        <f>'Tab Primeira Fase'!N89</f>
        <v>THIAGO</v>
      </c>
      <c r="B82" s="12">
        <f>IF('Tab Primeira Fase'!O89&lt;'Tab Primeira Fase'!Q89,0,IF('Tab Primeira Fase'!O89='Tab Primeira Fase'!Q89,1,IF('Tab Primeira Fase'!O89&gt;'Tab Primeira Fase'!Q89,2)))</f>
        <v>1</v>
      </c>
      <c r="C82" s="12" t="str">
        <f>'Tab Primeira Fase'!R89</f>
        <v>JEAN</v>
      </c>
      <c r="D82" s="12">
        <f>IF('Tab Primeira Fase'!O89&gt;'Tab Primeira Fase'!Q89,0,IF('Tab Primeira Fase'!O89='Tab Primeira Fase'!Q89,1,IF('Tab Primeira Fase'!O89&lt;'Tab Primeira Fase'!Q89,2)))</f>
        <v>1</v>
      </c>
      <c r="E82" s="12">
        <f>IF(ISNUMBER('Tab Primeira Fase'!O89),1,0)</f>
        <v>1</v>
      </c>
      <c r="F82" s="12">
        <f t="shared" si="40"/>
        <v>0</v>
      </c>
      <c r="G82" s="12">
        <f t="shared" si="41"/>
        <v>1</v>
      </c>
      <c r="H82" s="12">
        <f t="shared" si="42"/>
        <v>0</v>
      </c>
      <c r="I82" s="12">
        <f t="shared" si="43"/>
        <v>0</v>
      </c>
      <c r="J82" s="12">
        <f t="shared" si="44"/>
        <v>1</v>
      </c>
      <c r="K82" s="12">
        <f t="shared" si="45"/>
        <v>0</v>
      </c>
    </row>
    <row r="83" spans="1:11" x14ac:dyDescent="0.2">
      <c r="A83" s="12" t="str">
        <f>'Tab Primeira Fase'!N90</f>
        <v>VASQUES</v>
      </c>
      <c r="B83" s="12">
        <f>IF('Tab Primeira Fase'!O90&lt;'Tab Primeira Fase'!Q90,0,IF('Tab Primeira Fase'!O90='Tab Primeira Fase'!Q90,1,IF('Tab Primeira Fase'!O90&gt;'Tab Primeira Fase'!Q90,2)))</f>
        <v>1</v>
      </c>
      <c r="C83" s="12" t="str">
        <f>'Tab Primeira Fase'!R90</f>
        <v>WILLIAM MOREIRA</v>
      </c>
      <c r="D83" s="12">
        <f>IF('Tab Primeira Fase'!O90&gt;'Tab Primeira Fase'!Q90,0,IF('Tab Primeira Fase'!O90='Tab Primeira Fase'!Q90,1,IF('Tab Primeira Fase'!O90&lt;'Tab Primeira Fase'!Q90,2)))</f>
        <v>1</v>
      </c>
      <c r="E83" s="12">
        <f>IF(ISNUMBER('Tab Primeira Fase'!O90),1,0)</f>
        <v>1</v>
      </c>
      <c r="F83" s="12">
        <f t="shared" si="40"/>
        <v>0</v>
      </c>
      <c r="G83" s="12">
        <f t="shared" si="41"/>
        <v>1</v>
      </c>
      <c r="H83" s="12">
        <f t="shared" si="42"/>
        <v>0</v>
      </c>
      <c r="I83" s="12">
        <f t="shared" si="43"/>
        <v>0</v>
      </c>
      <c r="J83" s="12">
        <f t="shared" si="44"/>
        <v>1</v>
      </c>
      <c r="K83" s="12">
        <f t="shared" si="45"/>
        <v>0</v>
      </c>
    </row>
    <row r="84" spans="1:11" x14ac:dyDescent="0.2">
      <c r="A84" s="12" t="str">
        <f>'Tab Primeira Fase'!N91</f>
        <v>AMAURI</v>
      </c>
      <c r="B84" s="12">
        <f>IF('Tab Primeira Fase'!O91&lt;'Tab Primeira Fase'!Q91,0,IF('Tab Primeira Fase'!O91='Tab Primeira Fase'!Q91,1,IF('Tab Primeira Fase'!O91&gt;'Tab Primeira Fase'!Q91,2)))</f>
        <v>2</v>
      </c>
      <c r="C84" s="12" t="str">
        <f>'Tab Primeira Fase'!R91</f>
        <v>LUIZ GOMES</v>
      </c>
      <c r="D84" s="12">
        <f>IF('Tab Primeira Fase'!O91&gt;'Tab Primeira Fase'!Q91,0,IF('Tab Primeira Fase'!O91='Tab Primeira Fase'!Q91,1,IF('Tab Primeira Fase'!O91&lt;'Tab Primeira Fase'!Q91,2)))</f>
        <v>0</v>
      </c>
      <c r="E84" s="12">
        <f>IF(ISNUMBER('Tab Primeira Fase'!O91),1,0)</f>
        <v>1</v>
      </c>
      <c r="F84" s="12">
        <f t="shared" si="40"/>
        <v>1</v>
      </c>
      <c r="G84" s="12">
        <f t="shared" si="41"/>
        <v>0</v>
      </c>
      <c r="H84" s="12">
        <f t="shared" si="42"/>
        <v>0</v>
      </c>
      <c r="I84" s="12">
        <f t="shared" si="43"/>
        <v>0</v>
      </c>
      <c r="J84" s="12">
        <f t="shared" si="44"/>
        <v>0</v>
      </c>
      <c r="K84" s="12">
        <f t="shared" si="45"/>
        <v>1</v>
      </c>
    </row>
    <row r="85" spans="1:11" x14ac:dyDescent="0.2">
      <c r="A85" s="12">
        <f>'Tab Primeira Fase'!N92</f>
        <v>0</v>
      </c>
      <c r="B85" s="12">
        <f>IF('Tab Primeira Fase'!O92&lt;'Tab Primeira Fase'!Q92,0,IF('Tab Primeira Fase'!O92='Tab Primeira Fase'!Q92,1,IF('Tab Primeira Fase'!O92&gt;'Tab Primeira Fase'!Q92,2)))</f>
        <v>1</v>
      </c>
      <c r="C85" s="12">
        <f>'Tab Primeira Fase'!R92</f>
        <v>0</v>
      </c>
      <c r="D85" s="12">
        <f>IF('Tab Primeira Fase'!O92&gt;'Tab Primeira Fase'!Q92,0,IF('Tab Primeira Fase'!O92='Tab Primeira Fase'!Q92,1,IF('Tab Primeira Fase'!O92&lt;'Tab Primeira Fase'!Q92,2)))</f>
        <v>1</v>
      </c>
      <c r="E85" s="12">
        <f>IF(ISNUMBER('Tab Primeira Fase'!O92),1,0)</f>
        <v>0</v>
      </c>
      <c r="F85" s="12">
        <f t="shared" ref="F85:F100" si="46">IF(B85*E85=2,1,0)</f>
        <v>0</v>
      </c>
      <c r="G85" s="12">
        <f t="shared" ref="G85:G100" si="47">IF(B85*E85=1,1,0)</f>
        <v>0</v>
      </c>
      <c r="H85" s="12">
        <f t="shared" ref="H85:H100" si="48">IF(B85=0,IF(E85=1,1,0),0)</f>
        <v>0</v>
      </c>
      <c r="I85" s="12">
        <f t="shared" ref="I85:I100" si="49">IF(E85*D85=2,1,0)</f>
        <v>0</v>
      </c>
      <c r="J85" s="12">
        <f t="shared" ref="J85:J100" si="50">IF(E85*D85=1,1,0)</f>
        <v>0</v>
      </c>
      <c r="K85" s="12">
        <f t="shared" ref="K85:K100" si="51">IF(D85=0,IF(E85=1,1,0),0)</f>
        <v>0</v>
      </c>
    </row>
    <row r="86" spans="1:11" x14ac:dyDescent="0.2">
      <c r="A86" s="12">
        <f>'Tab Primeira Fase'!N93</f>
        <v>0</v>
      </c>
      <c r="B86" s="12">
        <f>IF('Tab Primeira Fase'!O93&lt;'Tab Primeira Fase'!Q93,0,IF('Tab Primeira Fase'!O93='Tab Primeira Fase'!Q93,1,IF('Tab Primeira Fase'!O93&gt;'Tab Primeira Fase'!Q93,2)))</f>
        <v>1</v>
      </c>
      <c r="C86" s="12">
        <f>'Tab Primeira Fase'!R93</f>
        <v>0</v>
      </c>
      <c r="D86" s="12">
        <f>IF('Tab Primeira Fase'!O93&gt;'Tab Primeira Fase'!Q93,0,IF('Tab Primeira Fase'!O93='Tab Primeira Fase'!Q93,1,IF('Tab Primeira Fase'!O93&lt;'Tab Primeira Fase'!Q93,2)))</f>
        <v>1</v>
      </c>
      <c r="E86" s="12">
        <f>IF(ISNUMBER('Tab Primeira Fase'!O93),1,0)</f>
        <v>0</v>
      </c>
      <c r="F86" s="12">
        <f t="shared" si="46"/>
        <v>0</v>
      </c>
      <c r="G86" s="12">
        <f t="shared" si="47"/>
        <v>0</v>
      </c>
      <c r="H86" s="12">
        <f t="shared" si="48"/>
        <v>0</v>
      </c>
      <c r="I86" s="12">
        <f t="shared" si="49"/>
        <v>0</v>
      </c>
      <c r="J86" s="12">
        <f t="shared" si="50"/>
        <v>0</v>
      </c>
      <c r="K86" s="12">
        <f t="shared" si="51"/>
        <v>0</v>
      </c>
    </row>
    <row r="87" spans="1:11" x14ac:dyDescent="0.2">
      <c r="A87" s="12">
        <f>'Tab Primeira Fase'!N94</f>
        <v>0</v>
      </c>
      <c r="B87" s="12">
        <f>IF('Tab Primeira Fase'!O94&lt;'Tab Primeira Fase'!Q94,0,IF('Tab Primeira Fase'!O94='Tab Primeira Fase'!Q94,1,IF('Tab Primeira Fase'!O94&gt;'Tab Primeira Fase'!Q94,2)))</f>
        <v>1</v>
      </c>
      <c r="C87" s="12">
        <f>'Tab Primeira Fase'!R94</f>
        <v>0</v>
      </c>
      <c r="D87" s="12">
        <f>IF('Tab Primeira Fase'!O94&gt;'Tab Primeira Fase'!Q94,0,IF('Tab Primeira Fase'!O94='Tab Primeira Fase'!Q94,1,IF('Tab Primeira Fase'!O94&lt;'Tab Primeira Fase'!Q94,2)))</f>
        <v>1</v>
      </c>
      <c r="E87" s="12">
        <f>IF(ISNUMBER('Tab Primeira Fase'!O94),1,0)</f>
        <v>0</v>
      </c>
      <c r="F87" s="12">
        <f t="shared" si="46"/>
        <v>0</v>
      </c>
      <c r="G87" s="12">
        <f t="shared" si="47"/>
        <v>0</v>
      </c>
      <c r="H87" s="12">
        <f t="shared" si="48"/>
        <v>0</v>
      </c>
      <c r="I87" s="12">
        <f t="shared" si="49"/>
        <v>0</v>
      </c>
      <c r="J87" s="12">
        <f t="shared" si="50"/>
        <v>0</v>
      </c>
      <c r="K87" s="12">
        <f t="shared" si="51"/>
        <v>0</v>
      </c>
    </row>
    <row r="88" spans="1:11" x14ac:dyDescent="0.2">
      <c r="A88" s="12">
        <f>'Tab Primeira Fase'!N95</f>
        <v>0</v>
      </c>
      <c r="B88" s="12">
        <f>IF('Tab Primeira Fase'!O95&lt;'Tab Primeira Fase'!Q95,0,IF('Tab Primeira Fase'!O95='Tab Primeira Fase'!Q95,1,IF('Tab Primeira Fase'!O95&gt;'Tab Primeira Fase'!Q95,2)))</f>
        <v>1</v>
      </c>
      <c r="C88" s="12">
        <f>'Tab Primeira Fase'!R95</f>
        <v>0</v>
      </c>
      <c r="D88" s="12">
        <f>IF('Tab Primeira Fase'!O95&gt;'Tab Primeira Fase'!Q95,0,IF('Tab Primeira Fase'!O95='Tab Primeira Fase'!Q95,1,IF('Tab Primeira Fase'!O95&lt;'Tab Primeira Fase'!Q95,2)))</f>
        <v>1</v>
      </c>
      <c r="E88" s="12">
        <f>IF(ISNUMBER('Tab Primeira Fase'!O95),1,0)</f>
        <v>0</v>
      </c>
      <c r="F88" s="12">
        <f t="shared" si="46"/>
        <v>0</v>
      </c>
      <c r="G88" s="12">
        <f t="shared" si="47"/>
        <v>0</v>
      </c>
      <c r="H88" s="12">
        <f t="shared" si="48"/>
        <v>0</v>
      </c>
      <c r="I88" s="12">
        <f t="shared" si="49"/>
        <v>0</v>
      </c>
      <c r="J88" s="12">
        <f t="shared" si="50"/>
        <v>0</v>
      </c>
      <c r="K88" s="12">
        <f t="shared" si="51"/>
        <v>0</v>
      </c>
    </row>
    <row r="89" spans="1:11" x14ac:dyDescent="0.2">
      <c r="A89" s="12">
        <f>'Tab Primeira Fase'!N96</f>
        <v>0</v>
      </c>
      <c r="B89" s="12">
        <f>IF('Tab Primeira Fase'!O96&lt;'Tab Primeira Fase'!Q96,0,IF('Tab Primeira Fase'!O96='Tab Primeira Fase'!Q96,1,IF('Tab Primeira Fase'!O96&gt;'Tab Primeira Fase'!Q96,2)))</f>
        <v>1</v>
      </c>
      <c r="C89" s="12">
        <f>'Tab Primeira Fase'!R96</f>
        <v>0</v>
      </c>
      <c r="D89" s="12">
        <f>IF('Tab Primeira Fase'!O96&gt;'Tab Primeira Fase'!Q96,0,IF('Tab Primeira Fase'!O96='Tab Primeira Fase'!Q96,1,IF('Tab Primeira Fase'!O96&lt;'Tab Primeira Fase'!Q96,2)))</f>
        <v>1</v>
      </c>
      <c r="E89" s="12">
        <f>IF(ISNUMBER('Tab Primeira Fase'!O96),1,0)</f>
        <v>0</v>
      </c>
      <c r="F89" s="12">
        <f t="shared" si="46"/>
        <v>0</v>
      </c>
      <c r="G89" s="12">
        <f t="shared" si="47"/>
        <v>0</v>
      </c>
      <c r="H89" s="12">
        <f t="shared" si="48"/>
        <v>0</v>
      </c>
      <c r="I89" s="12">
        <f t="shared" si="49"/>
        <v>0</v>
      </c>
      <c r="J89" s="12">
        <f t="shared" si="50"/>
        <v>0</v>
      </c>
      <c r="K89" s="12">
        <f t="shared" si="51"/>
        <v>0</v>
      </c>
    </row>
    <row r="90" spans="1:11" x14ac:dyDescent="0.2">
      <c r="A90" s="12">
        <f>'Tab Primeira Fase'!N97</f>
        <v>0</v>
      </c>
      <c r="B90" s="12">
        <f>IF('Tab Primeira Fase'!O97&lt;'Tab Primeira Fase'!Q97,0,IF('Tab Primeira Fase'!O97='Tab Primeira Fase'!Q97,1,IF('Tab Primeira Fase'!O97&gt;'Tab Primeira Fase'!Q97,2)))</f>
        <v>1</v>
      </c>
      <c r="C90" s="12">
        <f>'Tab Primeira Fase'!R97</f>
        <v>0</v>
      </c>
      <c r="D90" s="12">
        <f>IF('Tab Primeira Fase'!O97&gt;'Tab Primeira Fase'!Q97,0,IF('Tab Primeira Fase'!O97='Tab Primeira Fase'!Q97,1,IF('Tab Primeira Fase'!O97&lt;'Tab Primeira Fase'!Q97,2)))</f>
        <v>1</v>
      </c>
      <c r="E90" s="12">
        <f>IF(ISNUMBER('Tab Primeira Fase'!O97),1,0)</f>
        <v>0</v>
      </c>
      <c r="F90" s="12">
        <f t="shared" si="46"/>
        <v>0</v>
      </c>
      <c r="G90" s="12">
        <f t="shared" si="47"/>
        <v>0</v>
      </c>
      <c r="H90" s="12">
        <f t="shared" si="48"/>
        <v>0</v>
      </c>
      <c r="I90" s="12">
        <f t="shared" si="49"/>
        <v>0</v>
      </c>
      <c r="J90" s="12">
        <f t="shared" si="50"/>
        <v>0</v>
      </c>
      <c r="K90" s="12">
        <f t="shared" si="51"/>
        <v>0</v>
      </c>
    </row>
    <row r="91" spans="1:11" x14ac:dyDescent="0.2">
      <c r="A91" s="12">
        <f>'Tab Primeira Fase'!N98</f>
        <v>0</v>
      </c>
      <c r="B91" s="12">
        <f>IF('Tab Primeira Fase'!O98&lt;'Tab Primeira Fase'!Q98,0,IF('Tab Primeira Fase'!O98='Tab Primeira Fase'!Q98,1,IF('Tab Primeira Fase'!O98&gt;'Tab Primeira Fase'!Q98,2)))</f>
        <v>1</v>
      </c>
      <c r="C91" s="12">
        <f>'Tab Primeira Fase'!R98</f>
        <v>0</v>
      </c>
      <c r="D91" s="12">
        <f>IF('Tab Primeira Fase'!O98&gt;'Tab Primeira Fase'!Q98,0,IF('Tab Primeira Fase'!O98='Tab Primeira Fase'!Q98,1,IF('Tab Primeira Fase'!O98&lt;'Tab Primeira Fase'!Q98,2)))</f>
        <v>1</v>
      </c>
      <c r="E91" s="12">
        <f>IF(ISNUMBER('Tab Primeira Fase'!O98),1,0)</f>
        <v>0</v>
      </c>
      <c r="F91" s="12">
        <f t="shared" si="46"/>
        <v>0</v>
      </c>
      <c r="G91" s="12">
        <f t="shared" si="47"/>
        <v>0</v>
      </c>
      <c r="H91" s="12">
        <f t="shared" si="48"/>
        <v>0</v>
      </c>
      <c r="I91" s="12">
        <f t="shared" si="49"/>
        <v>0</v>
      </c>
      <c r="J91" s="12">
        <f t="shared" si="50"/>
        <v>0</v>
      </c>
      <c r="K91" s="12">
        <f t="shared" si="51"/>
        <v>0</v>
      </c>
    </row>
    <row r="92" spans="1:11" x14ac:dyDescent="0.2">
      <c r="A92" s="12">
        <f>'Tab Primeira Fase'!N99</f>
        <v>0</v>
      </c>
      <c r="B92" s="12">
        <f>IF('Tab Primeira Fase'!O99&lt;'Tab Primeira Fase'!Q99,0,IF('Tab Primeira Fase'!O99='Tab Primeira Fase'!Q99,1,IF('Tab Primeira Fase'!O99&gt;'Tab Primeira Fase'!Q99,2)))</f>
        <v>1</v>
      </c>
      <c r="C92" s="12">
        <f>'Tab Primeira Fase'!R99</f>
        <v>0</v>
      </c>
      <c r="D92" s="12">
        <f>IF('Tab Primeira Fase'!O99&gt;'Tab Primeira Fase'!Q99,0,IF('Tab Primeira Fase'!O99='Tab Primeira Fase'!Q99,1,IF('Tab Primeira Fase'!O99&lt;'Tab Primeira Fase'!Q99,2)))</f>
        <v>1</v>
      </c>
      <c r="E92" s="12">
        <f>IF(ISNUMBER('Tab Primeira Fase'!O99),1,0)</f>
        <v>0</v>
      </c>
      <c r="F92" s="12">
        <f t="shared" si="46"/>
        <v>0</v>
      </c>
      <c r="G92" s="12">
        <f t="shared" si="47"/>
        <v>0</v>
      </c>
      <c r="H92" s="12">
        <f t="shared" si="48"/>
        <v>0</v>
      </c>
      <c r="I92" s="12">
        <f t="shared" si="49"/>
        <v>0</v>
      </c>
      <c r="J92" s="12">
        <f t="shared" si="50"/>
        <v>0</v>
      </c>
      <c r="K92" s="12">
        <f t="shared" si="51"/>
        <v>0</v>
      </c>
    </row>
    <row r="93" spans="1:11" x14ac:dyDescent="0.2">
      <c r="A93" s="12">
        <f>'Tab Primeira Fase'!N100</f>
        <v>0</v>
      </c>
      <c r="B93" s="12">
        <f>IF('Tab Primeira Fase'!O100&lt;'Tab Primeira Fase'!Q100,0,IF('Tab Primeira Fase'!O100='Tab Primeira Fase'!Q100,1,IF('Tab Primeira Fase'!O100&gt;'Tab Primeira Fase'!Q100,2)))</f>
        <v>1</v>
      </c>
      <c r="C93" s="12">
        <f>'Tab Primeira Fase'!R100</f>
        <v>0</v>
      </c>
      <c r="D93" s="12">
        <f>IF('Tab Primeira Fase'!O100&gt;'Tab Primeira Fase'!Q100,0,IF('Tab Primeira Fase'!O100='Tab Primeira Fase'!Q100,1,IF('Tab Primeira Fase'!O100&lt;'Tab Primeira Fase'!Q100,2)))</f>
        <v>1</v>
      </c>
      <c r="E93" s="12">
        <f>IF(ISNUMBER('Tab Primeira Fase'!O100),1,0)</f>
        <v>0</v>
      </c>
      <c r="F93" s="12">
        <f t="shared" si="46"/>
        <v>0</v>
      </c>
      <c r="G93" s="12">
        <f t="shared" si="47"/>
        <v>0</v>
      </c>
      <c r="H93" s="12">
        <f t="shared" si="48"/>
        <v>0</v>
      </c>
      <c r="I93" s="12">
        <f t="shared" si="49"/>
        <v>0</v>
      </c>
      <c r="J93" s="12">
        <f t="shared" si="50"/>
        <v>0</v>
      </c>
      <c r="K93" s="12">
        <f t="shared" si="51"/>
        <v>0</v>
      </c>
    </row>
    <row r="94" spans="1:11" x14ac:dyDescent="0.2">
      <c r="A94" s="12">
        <f>'Tab Primeira Fase'!N101</f>
        <v>0</v>
      </c>
      <c r="B94" s="12">
        <f>IF('Tab Primeira Fase'!O101&lt;'Tab Primeira Fase'!Q101,0,IF('Tab Primeira Fase'!O101='Tab Primeira Fase'!Q101,1,IF('Tab Primeira Fase'!O101&gt;'Tab Primeira Fase'!Q101,2)))</f>
        <v>1</v>
      </c>
      <c r="C94" s="12">
        <f>'Tab Primeira Fase'!R101</f>
        <v>0</v>
      </c>
      <c r="D94" s="12">
        <f>IF('Tab Primeira Fase'!O101&gt;'Tab Primeira Fase'!Q101,0,IF('Tab Primeira Fase'!O101='Tab Primeira Fase'!Q101,1,IF('Tab Primeira Fase'!O101&lt;'Tab Primeira Fase'!Q101,2)))</f>
        <v>1</v>
      </c>
      <c r="E94" s="12">
        <f>IF(ISNUMBER('Tab Primeira Fase'!O101),1,0)</f>
        <v>0</v>
      </c>
      <c r="F94" s="12">
        <f t="shared" si="46"/>
        <v>0</v>
      </c>
      <c r="G94" s="12">
        <f t="shared" si="47"/>
        <v>0</v>
      </c>
      <c r="H94" s="12">
        <f t="shared" si="48"/>
        <v>0</v>
      </c>
      <c r="I94" s="12">
        <f t="shared" si="49"/>
        <v>0</v>
      </c>
      <c r="J94" s="12">
        <f t="shared" si="50"/>
        <v>0</v>
      </c>
      <c r="K94" s="12">
        <f t="shared" si="51"/>
        <v>0</v>
      </c>
    </row>
    <row r="95" spans="1:11" x14ac:dyDescent="0.2">
      <c r="A95" s="12">
        <f>'Tab Primeira Fase'!N102</f>
        <v>0</v>
      </c>
      <c r="B95" s="12">
        <f>IF('Tab Primeira Fase'!O102&lt;'Tab Primeira Fase'!Q102,0,IF('Tab Primeira Fase'!O102='Tab Primeira Fase'!Q102,1,IF('Tab Primeira Fase'!O102&gt;'Tab Primeira Fase'!Q102,2)))</f>
        <v>1</v>
      </c>
      <c r="C95" s="12">
        <f>'Tab Primeira Fase'!R102</f>
        <v>0</v>
      </c>
      <c r="D95" s="12">
        <f>IF('Tab Primeira Fase'!O102&gt;'Tab Primeira Fase'!Q102,0,IF('Tab Primeira Fase'!O102='Tab Primeira Fase'!Q102,1,IF('Tab Primeira Fase'!O102&lt;'Tab Primeira Fase'!Q102,2)))</f>
        <v>1</v>
      </c>
      <c r="E95" s="12">
        <f>IF(ISNUMBER('Tab Primeira Fase'!O102),1,0)</f>
        <v>0</v>
      </c>
      <c r="F95" s="12">
        <f t="shared" si="46"/>
        <v>0</v>
      </c>
      <c r="G95" s="12">
        <f t="shared" si="47"/>
        <v>0</v>
      </c>
      <c r="H95" s="12">
        <f t="shared" si="48"/>
        <v>0</v>
      </c>
      <c r="I95" s="12">
        <f t="shared" si="49"/>
        <v>0</v>
      </c>
      <c r="J95" s="12">
        <f t="shared" si="50"/>
        <v>0</v>
      </c>
      <c r="K95" s="12">
        <f t="shared" si="51"/>
        <v>0</v>
      </c>
    </row>
    <row r="96" spans="1:11" x14ac:dyDescent="0.2">
      <c r="A96" s="12">
        <f>'Tab Primeira Fase'!N103</f>
        <v>0</v>
      </c>
      <c r="B96" s="12">
        <f>IF('Tab Primeira Fase'!O103&lt;'Tab Primeira Fase'!Q103,0,IF('Tab Primeira Fase'!O103='Tab Primeira Fase'!Q103,1,IF('Tab Primeira Fase'!O103&gt;'Tab Primeira Fase'!Q103,2)))</f>
        <v>1</v>
      </c>
      <c r="C96" s="12">
        <f>'Tab Primeira Fase'!R103</f>
        <v>0</v>
      </c>
      <c r="D96" s="12">
        <f>IF('Tab Primeira Fase'!O103&gt;'Tab Primeira Fase'!Q103,0,IF('Tab Primeira Fase'!O103='Tab Primeira Fase'!Q103,1,IF('Tab Primeira Fase'!O103&lt;'Tab Primeira Fase'!Q103,2)))</f>
        <v>1</v>
      </c>
      <c r="E96" s="12">
        <f>IF(ISNUMBER('Tab Primeira Fase'!O103),1,0)</f>
        <v>0</v>
      </c>
      <c r="F96" s="12">
        <f t="shared" si="46"/>
        <v>0</v>
      </c>
      <c r="G96" s="12">
        <f t="shared" si="47"/>
        <v>0</v>
      </c>
      <c r="H96" s="12">
        <f t="shared" si="48"/>
        <v>0</v>
      </c>
      <c r="I96" s="12">
        <f t="shared" si="49"/>
        <v>0</v>
      </c>
      <c r="J96" s="12">
        <f t="shared" si="50"/>
        <v>0</v>
      </c>
      <c r="K96" s="12">
        <f t="shared" si="51"/>
        <v>0</v>
      </c>
    </row>
    <row r="97" spans="1:11" x14ac:dyDescent="0.2">
      <c r="A97" s="12">
        <f>'Tab Primeira Fase'!N104</f>
        <v>0</v>
      </c>
      <c r="B97" s="12">
        <f>IF('Tab Primeira Fase'!O104&lt;'Tab Primeira Fase'!Q104,0,IF('Tab Primeira Fase'!O104='Tab Primeira Fase'!Q104,1,IF('Tab Primeira Fase'!O104&gt;'Tab Primeira Fase'!Q104,2)))</f>
        <v>1</v>
      </c>
      <c r="C97" s="12">
        <f>'Tab Primeira Fase'!R104</f>
        <v>0</v>
      </c>
      <c r="D97" s="12">
        <f>IF('Tab Primeira Fase'!O104&gt;'Tab Primeira Fase'!Q104,0,IF('Tab Primeira Fase'!O104='Tab Primeira Fase'!Q104,1,IF('Tab Primeira Fase'!O104&lt;'Tab Primeira Fase'!Q104,2)))</f>
        <v>1</v>
      </c>
      <c r="E97" s="12">
        <f>IF(ISNUMBER('Tab Primeira Fase'!O104),1,0)</f>
        <v>0</v>
      </c>
      <c r="F97" s="12">
        <f t="shared" si="46"/>
        <v>0</v>
      </c>
      <c r="G97" s="12">
        <f t="shared" si="47"/>
        <v>0</v>
      </c>
      <c r="H97" s="12">
        <f t="shared" si="48"/>
        <v>0</v>
      </c>
      <c r="I97" s="12">
        <f t="shared" si="49"/>
        <v>0</v>
      </c>
      <c r="J97" s="12">
        <f t="shared" si="50"/>
        <v>0</v>
      </c>
      <c r="K97" s="12">
        <f t="shared" si="51"/>
        <v>0</v>
      </c>
    </row>
    <row r="98" spans="1:11" x14ac:dyDescent="0.2">
      <c r="A98" s="12">
        <f>'Tab Primeira Fase'!N105</f>
        <v>0</v>
      </c>
      <c r="B98" s="12">
        <f>IF('Tab Primeira Fase'!O105&lt;'Tab Primeira Fase'!Q105,0,IF('Tab Primeira Fase'!O105='Tab Primeira Fase'!Q105,1,IF('Tab Primeira Fase'!O105&gt;'Tab Primeira Fase'!Q105,2)))</f>
        <v>1</v>
      </c>
      <c r="C98" s="12">
        <f>'Tab Primeira Fase'!R105</f>
        <v>0</v>
      </c>
      <c r="D98" s="12">
        <f>IF('Tab Primeira Fase'!O105&gt;'Tab Primeira Fase'!Q105,0,IF('Tab Primeira Fase'!O105='Tab Primeira Fase'!Q105,1,IF('Tab Primeira Fase'!O105&lt;'Tab Primeira Fase'!Q105,2)))</f>
        <v>1</v>
      </c>
      <c r="E98" s="12">
        <f>IF(ISNUMBER('Tab Primeira Fase'!O105),1,0)</f>
        <v>0</v>
      </c>
      <c r="F98" s="12">
        <f t="shared" si="46"/>
        <v>0</v>
      </c>
      <c r="G98" s="12">
        <f t="shared" si="47"/>
        <v>0</v>
      </c>
      <c r="H98" s="12">
        <f t="shared" si="48"/>
        <v>0</v>
      </c>
      <c r="I98" s="12">
        <f t="shared" si="49"/>
        <v>0</v>
      </c>
      <c r="J98" s="12">
        <f t="shared" si="50"/>
        <v>0</v>
      </c>
      <c r="K98" s="12">
        <f t="shared" si="51"/>
        <v>0</v>
      </c>
    </row>
    <row r="99" spans="1:11" x14ac:dyDescent="0.2">
      <c r="A99" s="12">
        <f>'Tab Primeira Fase'!N106</f>
        <v>0</v>
      </c>
      <c r="B99" s="12">
        <f>IF('Tab Primeira Fase'!O106&lt;'Tab Primeira Fase'!Q106,0,IF('Tab Primeira Fase'!O106='Tab Primeira Fase'!Q106,1,IF('Tab Primeira Fase'!O106&gt;'Tab Primeira Fase'!Q106,2)))</f>
        <v>1</v>
      </c>
      <c r="C99" s="12">
        <f>'Tab Primeira Fase'!R106</f>
        <v>0</v>
      </c>
      <c r="D99" s="12">
        <f>IF('Tab Primeira Fase'!O106&gt;'Tab Primeira Fase'!Q106,0,IF('Tab Primeira Fase'!O106='Tab Primeira Fase'!Q106,1,IF('Tab Primeira Fase'!O106&lt;'Tab Primeira Fase'!Q106,2)))</f>
        <v>1</v>
      </c>
      <c r="E99" s="12">
        <f>IF(ISNUMBER('Tab Primeira Fase'!O106),1,0)</f>
        <v>0</v>
      </c>
      <c r="F99" s="12">
        <f t="shared" si="46"/>
        <v>0</v>
      </c>
      <c r="G99" s="12">
        <f t="shared" si="47"/>
        <v>0</v>
      </c>
      <c r="H99" s="12">
        <f t="shared" si="48"/>
        <v>0</v>
      </c>
      <c r="I99" s="12">
        <f t="shared" si="49"/>
        <v>0</v>
      </c>
      <c r="J99" s="12">
        <f t="shared" si="50"/>
        <v>0</v>
      </c>
      <c r="K99" s="12">
        <f t="shared" si="51"/>
        <v>0</v>
      </c>
    </row>
    <row r="100" spans="1:11" x14ac:dyDescent="0.2">
      <c r="A100" s="12">
        <f>'Tab Primeira Fase'!N107</f>
        <v>0</v>
      </c>
      <c r="B100" s="12">
        <f>IF('Tab Primeira Fase'!O107&lt;'Tab Primeira Fase'!Q107,0,IF('Tab Primeira Fase'!O107='Tab Primeira Fase'!Q107,1,IF('Tab Primeira Fase'!O107&gt;'Tab Primeira Fase'!Q107,2)))</f>
        <v>1</v>
      </c>
      <c r="C100" s="12">
        <f>'Tab Primeira Fase'!R107</f>
        <v>0</v>
      </c>
      <c r="D100" s="12">
        <f>IF('Tab Primeira Fase'!O107&gt;'Tab Primeira Fase'!Q107,0,IF('Tab Primeira Fase'!O107='Tab Primeira Fase'!Q107,1,IF('Tab Primeira Fase'!O107&lt;'Tab Primeira Fase'!Q107,2)))</f>
        <v>1</v>
      </c>
      <c r="E100" s="12">
        <f>IF(ISNUMBER('Tab Primeira Fase'!O107),1,0)</f>
        <v>0</v>
      </c>
      <c r="F100" s="12">
        <f t="shared" si="46"/>
        <v>0</v>
      </c>
      <c r="G100" s="12">
        <f t="shared" si="47"/>
        <v>0</v>
      </c>
      <c r="H100" s="12">
        <f t="shared" si="48"/>
        <v>0</v>
      </c>
      <c r="I100" s="12">
        <f t="shared" si="49"/>
        <v>0</v>
      </c>
      <c r="J100" s="12">
        <f t="shared" si="50"/>
        <v>0</v>
      </c>
      <c r="K100" s="12">
        <f t="shared" si="51"/>
        <v>0</v>
      </c>
    </row>
    <row r="101" spans="1:11" x14ac:dyDescent="0.2">
      <c r="A101" s="12">
        <f>'Tab Primeira Fase'!N105</f>
        <v>0</v>
      </c>
      <c r="B101" s="12">
        <f>IF('Tab Primeira Fase'!O105&lt;'Tab Primeira Fase'!Q105,0,IF('Tab Primeira Fase'!O105='Tab Primeira Fase'!Q105,1,IF('Tab Primeira Fase'!O105&gt;'Tab Primeira Fase'!Q105,2)))</f>
        <v>1</v>
      </c>
      <c r="C101" s="12">
        <f>'Tab Primeira Fase'!R105</f>
        <v>0</v>
      </c>
      <c r="D101" s="12">
        <f>IF('Tab Primeira Fase'!O105&gt;'Tab Primeira Fase'!Q105,0,IF('Tab Primeira Fase'!O105='Tab Primeira Fase'!Q105,1,IF('Tab Primeira Fase'!O105&lt;'Tab Primeira Fase'!Q105,2)))</f>
        <v>1</v>
      </c>
      <c r="E101" s="12">
        <f>IF(ISNUMBER('Tab Primeira Fase'!O105),1,0)</f>
        <v>0</v>
      </c>
      <c r="F101" s="12">
        <f t="shared" ref="F101:F110" si="52">IF(B101*E101=2,1,0)</f>
        <v>0</v>
      </c>
      <c r="G101" s="12">
        <f t="shared" ref="G101:G110" si="53">IF(B101*E101=1,1,0)</f>
        <v>0</v>
      </c>
      <c r="H101" s="12">
        <f t="shared" ref="H101:H110" si="54">IF(B101=0,IF(E101=1,1,0),0)</f>
        <v>0</v>
      </c>
      <c r="I101" s="12">
        <f t="shared" ref="I101:I110" si="55">IF(E101*D101=2,1,0)</f>
        <v>0</v>
      </c>
      <c r="J101" s="12">
        <f t="shared" ref="J101:J110" si="56">IF(E101*D101=1,1,0)</f>
        <v>0</v>
      </c>
      <c r="K101" s="12">
        <f t="shared" ref="K101:K110" si="57">IF(D101=0,IF(E101=1,1,0),0)</f>
        <v>0</v>
      </c>
    </row>
    <row r="102" spans="1:11" x14ac:dyDescent="0.2">
      <c r="A102" s="12">
        <f>'Tab Primeira Fase'!N106</f>
        <v>0</v>
      </c>
      <c r="B102" s="12">
        <f>IF('Tab Primeira Fase'!O106&lt;'Tab Primeira Fase'!Q106,0,IF('Tab Primeira Fase'!O106='Tab Primeira Fase'!Q106,1,IF('Tab Primeira Fase'!O106&gt;'Tab Primeira Fase'!Q106,2)))</f>
        <v>1</v>
      </c>
      <c r="C102" s="12">
        <f>'Tab Primeira Fase'!R106</f>
        <v>0</v>
      </c>
      <c r="D102" s="12">
        <f>IF('Tab Primeira Fase'!O106&gt;'Tab Primeira Fase'!Q106,0,IF('Tab Primeira Fase'!O106='Tab Primeira Fase'!Q106,1,IF('Tab Primeira Fase'!O106&lt;'Tab Primeira Fase'!Q106,2)))</f>
        <v>1</v>
      </c>
      <c r="E102" s="12">
        <f>IF(ISNUMBER('Tab Primeira Fase'!O106),1,0)</f>
        <v>0</v>
      </c>
      <c r="F102" s="12">
        <f t="shared" si="52"/>
        <v>0</v>
      </c>
      <c r="G102" s="12">
        <f t="shared" si="53"/>
        <v>0</v>
      </c>
      <c r="H102" s="12">
        <f t="shared" si="54"/>
        <v>0</v>
      </c>
      <c r="I102" s="12">
        <f t="shared" si="55"/>
        <v>0</v>
      </c>
      <c r="J102" s="12">
        <f t="shared" si="56"/>
        <v>0</v>
      </c>
      <c r="K102" s="12">
        <f t="shared" si="57"/>
        <v>0</v>
      </c>
    </row>
    <row r="103" spans="1:11" x14ac:dyDescent="0.2">
      <c r="A103" s="12">
        <f>'Tab Primeira Fase'!N107</f>
        <v>0</v>
      </c>
      <c r="B103" s="12">
        <f>IF('Tab Primeira Fase'!O107&lt;'Tab Primeira Fase'!Q107,0,IF('Tab Primeira Fase'!O107='Tab Primeira Fase'!Q107,1,IF('Tab Primeira Fase'!O107&gt;'Tab Primeira Fase'!Q107,2)))</f>
        <v>1</v>
      </c>
      <c r="C103" s="12">
        <f>'Tab Primeira Fase'!R107</f>
        <v>0</v>
      </c>
      <c r="D103" s="12">
        <f>IF('Tab Primeira Fase'!O107&gt;'Tab Primeira Fase'!Q107,0,IF('Tab Primeira Fase'!O107='Tab Primeira Fase'!Q107,1,IF('Tab Primeira Fase'!O107&lt;'Tab Primeira Fase'!Q107,2)))</f>
        <v>1</v>
      </c>
      <c r="E103" s="12">
        <f>IF(ISNUMBER('Tab Primeira Fase'!O107),1,0)</f>
        <v>0</v>
      </c>
      <c r="F103" s="12">
        <f t="shared" si="52"/>
        <v>0</v>
      </c>
      <c r="G103" s="12">
        <f t="shared" si="53"/>
        <v>0</v>
      </c>
      <c r="H103" s="12">
        <f t="shared" si="54"/>
        <v>0</v>
      </c>
      <c r="I103" s="12">
        <f t="shared" si="55"/>
        <v>0</v>
      </c>
      <c r="J103" s="12">
        <f t="shared" si="56"/>
        <v>0</v>
      </c>
      <c r="K103" s="12">
        <f t="shared" si="57"/>
        <v>0</v>
      </c>
    </row>
    <row r="104" spans="1:11" x14ac:dyDescent="0.2">
      <c r="A104" s="12">
        <f>'Tab Primeira Fase'!N108</f>
        <v>0</v>
      </c>
      <c r="B104" s="12">
        <f>IF('Tab Primeira Fase'!O108&lt;'Tab Primeira Fase'!Q108,0,IF('Tab Primeira Fase'!O108='Tab Primeira Fase'!Q108,1,IF('Tab Primeira Fase'!O108&gt;'Tab Primeira Fase'!Q108,2)))</f>
        <v>1</v>
      </c>
      <c r="C104" s="12">
        <f>'Tab Primeira Fase'!R108</f>
        <v>0</v>
      </c>
      <c r="D104" s="12">
        <f>IF('Tab Primeira Fase'!O108&gt;'Tab Primeira Fase'!Q108,0,IF('Tab Primeira Fase'!O108='Tab Primeira Fase'!Q108,1,IF('Tab Primeira Fase'!O108&lt;'Tab Primeira Fase'!Q108,2)))</f>
        <v>1</v>
      </c>
      <c r="E104" s="12">
        <f>IF(ISNUMBER('Tab Primeira Fase'!O108),1,0)</f>
        <v>0</v>
      </c>
      <c r="F104" s="12">
        <f t="shared" si="52"/>
        <v>0</v>
      </c>
      <c r="G104" s="12">
        <f t="shared" si="53"/>
        <v>0</v>
      </c>
      <c r="H104" s="12">
        <f t="shared" si="54"/>
        <v>0</v>
      </c>
      <c r="I104" s="12">
        <f t="shared" si="55"/>
        <v>0</v>
      </c>
      <c r="J104" s="12">
        <f t="shared" si="56"/>
        <v>0</v>
      </c>
      <c r="K104" s="12">
        <f t="shared" si="57"/>
        <v>0</v>
      </c>
    </row>
    <row r="105" spans="1:11" x14ac:dyDescent="0.2">
      <c r="A105" s="12">
        <f>'Tab Primeira Fase'!N109</f>
        <v>0</v>
      </c>
      <c r="B105" s="12">
        <f>IF('Tab Primeira Fase'!O109&lt;'Tab Primeira Fase'!Q109,0,IF('Tab Primeira Fase'!O109='Tab Primeira Fase'!Q109,1,IF('Tab Primeira Fase'!O109&gt;'Tab Primeira Fase'!Q109,2)))</f>
        <v>1</v>
      </c>
      <c r="C105" s="12">
        <f>'Tab Primeira Fase'!R109</f>
        <v>0</v>
      </c>
      <c r="D105" s="12">
        <f>IF('Tab Primeira Fase'!O109&gt;'Tab Primeira Fase'!Q109,0,IF('Tab Primeira Fase'!O109='Tab Primeira Fase'!Q109,1,IF('Tab Primeira Fase'!O109&lt;'Tab Primeira Fase'!Q109,2)))</f>
        <v>1</v>
      </c>
      <c r="E105" s="12">
        <f>IF(ISNUMBER('Tab Primeira Fase'!O109),1,0)</f>
        <v>0</v>
      </c>
      <c r="F105" s="12">
        <f t="shared" si="52"/>
        <v>0</v>
      </c>
      <c r="G105" s="12">
        <f t="shared" si="53"/>
        <v>0</v>
      </c>
      <c r="H105" s="12">
        <f t="shared" si="54"/>
        <v>0</v>
      </c>
      <c r="I105" s="12">
        <f t="shared" si="55"/>
        <v>0</v>
      </c>
      <c r="J105" s="12">
        <f t="shared" si="56"/>
        <v>0</v>
      </c>
      <c r="K105" s="12">
        <f t="shared" si="57"/>
        <v>0</v>
      </c>
    </row>
    <row r="106" spans="1:11" x14ac:dyDescent="0.2">
      <c r="A106" s="12">
        <f>'Tab Primeira Fase'!N110</f>
        <v>0</v>
      </c>
      <c r="B106" s="12">
        <f>IF('Tab Primeira Fase'!O110&lt;'Tab Primeira Fase'!Q110,0,IF('Tab Primeira Fase'!O110='Tab Primeira Fase'!Q110,1,IF('Tab Primeira Fase'!O110&gt;'Tab Primeira Fase'!Q110,2)))</f>
        <v>1</v>
      </c>
      <c r="C106" s="12">
        <f>'Tab Primeira Fase'!R110</f>
        <v>0</v>
      </c>
      <c r="D106" s="12">
        <f>IF('Tab Primeira Fase'!O110&gt;'Tab Primeira Fase'!Q110,0,IF('Tab Primeira Fase'!O110='Tab Primeira Fase'!Q110,1,IF('Tab Primeira Fase'!O110&lt;'Tab Primeira Fase'!Q110,2)))</f>
        <v>1</v>
      </c>
      <c r="E106" s="12">
        <f>IF(ISNUMBER('Tab Primeira Fase'!O110),1,0)</f>
        <v>0</v>
      </c>
      <c r="F106" s="12">
        <f t="shared" si="52"/>
        <v>0</v>
      </c>
      <c r="G106" s="12">
        <f t="shared" si="53"/>
        <v>0</v>
      </c>
      <c r="H106" s="12">
        <f t="shared" si="54"/>
        <v>0</v>
      </c>
      <c r="I106" s="12">
        <f t="shared" si="55"/>
        <v>0</v>
      </c>
      <c r="J106" s="12">
        <f t="shared" si="56"/>
        <v>0</v>
      </c>
      <c r="K106" s="12">
        <f t="shared" si="57"/>
        <v>0</v>
      </c>
    </row>
    <row r="107" spans="1:11" x14ac:dyDescent="0.2">
      <c r="A107" s="12">
        <f>'Tab Primeira Fase'!N111</f>
        <v>0</v>
      </c>
      <c r="B107" s="12">
        <f>IF('Tab Primeira Fase'!O111&lt;'Tab Primeira Fase'!Q111,0,IF('Tab Primeira Fase'!O111='Tab Primeira Fase'!Q111,1,IF('Tab Primeira Fase'!O111&gt;'Tab Primeira Fase'!Q111,2)))</f>
        <v>1</v>
      </c>
      <c r="C107" s="12">
        <f>'Tab Primeira Fase'!R111</f>
        <v>0</v>
      </c>
      <c r="D107" s="12">
        <f>IF('Tab Primeira Fase'!O111&gt;'Tab Primeira Fase'!Q111,0,IF('Tab Primeira Fase'!O111='Tab Primeira Fase'!Q111,1,IF('Tab Primeira Fase'!O111&lt;'Tab Primeira Fase'!Q111,2)))</f>
        <v>1</v>
      </c>
      <c r="E107" s="12">
        <f>IF(ISNUMBER('Tab Primeira Fase'!O111),1,0)</f>
        <v>0</v>
      </c>
      <c r="F107" s="12">
        <f t="shared" si="52"/>
        <v>0</v>
      </c>
      <c r="G107" s="12">
        <f t="shared" si="53"/>
        <v>0</v>
      </c>
      <c r="H107" s="12">
        <f t="shared" si="54"/>
        <v>0</v>
      </c>
      <c r="I107" s="12">
        <f t="shared" si="55"/>
        <v>0</v>
      </c>
      <c r="J107" s="12">
        <f t="shared" si="56"/>
        <v>0</v>
      </c>
      <c r="K107" s="12">
        <f t="shared" si="57"/>
        <v>0</v>
      </c>
    </row>
    <row r="108" spans="1:11" x14ac:dyDescent="0.2">
      <c r="A108" s="12">
        <f>'Tab Primeira Fase'!N112</f>
        <v>0</v>
      </c>
      <c r="B108" s="12">
        <f>IF('Tab Primeira Fase'!O112&lt;'Tab Primeira Fase'!Q112,0,IF('Tab Primeira Fase'!O112='Tab Primeira Fase'!Q112,1,IF('Tab Primeira Fase'!O112&gt;'Tab Primeira Fase'!Q112,2)))</f>
        <v>1</v>
      </c>
      <c r="C108" s="12">
        <f>'Tab Primeira Fase'!R112</f>
        <v>0</v>
      </c>
      <c r="D108" s="12">
        <f>IF('Tab Primeira Fase'!O112&gt;'Tab Primeira Fase'!Q112,0,IF('Tab Primeira Fase'!O112='Tab Primeira Fase'!Q112,1,IF('Tab Primeira Fase'!O112&lt;'Tab Primeira Fase'!Q112,2)))</f>
        <v>1</v>
      </c>
      <c r="E108" s="12">
        <f>IF(ISNUMBER('Tab Primeira Fase'!O112),1,0)</f>
        <v>0</v>
      </c>
      <c r="F108" s="12">
        <f t="shared" si="52"/>
        <v>0</v>
      </c>
      <c r="G108" s="12">
        <f t="shared" si="53"/>
        <v>0</v>
      </c>
      <c r="H108" s="12">
        <f t="shared" si="54"/>
        <v>0</v>
      </c>
      <c r="I108" s="12">
        <f t="shared" si="55"/>
        <v>0</v>
      </c>
      <c r="J108" s="12">
        <f t="shared" si="56"/>
        <v>0</v>
      </c>
      <c r="K108" s="12">
        <f t="shared" si="57"/>
        <v>0</v>
      </c>
    </row>
    <row r="109" spans="1:11" x14ac:dyDescent="0.2">
      <c r="A109" s="12">
        <f>'Tab Primeira Fase'!N113</f>
        <v>0</v>
      </c>
      <c r="B109" s="12">
        <f>IF('Tab Primeira Fase'!O113&lt;'Tab Primeira Fase'!Q113,0,IF('Tab Primeira Fase'!O113='Tab Primeira Fase'!Q113,1,IF('Tab Primeira Fase'!O113&gt;'Tab Primeira Fase'!Q113,2)))</f>
        <v>1</v>
      </c>
      <c r="C109" s="12">
        <f>'Tab Primeira Fase'!R113</f>
        <v>0</v>
      </c>
      <c r="D109" s="12">
        <f>IF('Tab Primeira Fase'!O113&gt;'Tab Primeira Fase'!Q113,0,IF('Tab Primeira Fase'!O113='Tab Primeira Fase'!Q113,1,IF('Tab Primeira Fase'!O113&lt;'Tab Primeira Fase'!Q113,2)))</f>
        <v>1</v>
      </c>
      <c r="E109" s="12">
        <f>IF(ISNUMBER('Tab Primeira Fase'!O113),1,0)</f>
        <v>0</v>
      </c>
      <c r="F109" s="12">
        <f t="shared" si="52"/>
        <v>0</v>
      </c>
      <c r="G109" s="12">
        <f t="shared" si="53"/>
        <v>0</v>
      </c>
      <c r="H109" s="12">
        <f t="shared" si="54"/>
        <v>0</v>
      </c>
      <c r="I109" s="12">
        <f t="shared" si="55"/>
        <v>0</v>
      </c>
      <c r="J109" s="12">
        <f t="shared" si="56"/>
        <v>0</v>
      </c>
      <c r="K109" s="12">
        <f t="shared" si="57"/>
        <v>0</v>
      </c>
    </row>
    <row r="110" spans="1:11" x14ac:dyDescent="0.2">
      <c r="A110" s="12">
        <f>'Tab Primeira Fase'!N114</f>
        <v>0</v>
      </c>
      <c r="B110" s="12">
        <f>IF('Tab Primeira Fase'!O114&lt;'Tab Primeira Fase'!Q114,0,IF('Tab Primeira Fase'!O114='Tab Primeira Fase'!Q114,1,IF('Tab Primeira Fase'!O114&gt;'Tab Primeira Fase'!Q114,2)))</f>
        <v>1</v>
      </c>
      <c r="C110" s="12">
        <f>'Tab Primeira Fase'!R114</f>
        <v>0</v>
      </c>
      <c r="D110" s="12">
        <f>IF('Tab Primeira Fase'!O114&gt;'Tab Primeira Fase'!Q114,0,IF('Tab Primeira Fase'!O114='Tab Primeira Fase'!Q114,1,IF('Tab Primeira Fase'!O114&lt;'Tab Primeira Fase'!Q114,2)))</f>
        <v>1</v>
      </c>
      <c r="E110" s="12">
        <f>IF(ISNUMBER('Tab Primeira Fase'!O114),1,0)</f>
        <v>0</v>
      </c>
      <c r="F110" s="12">
        <f t="shared" si="52"/>
        <v>0</v>
      </c>
      <c r="G110" s="12">
        <f t="shared" si="53"/>
        <v>0</v>
      </c>
      <c r="H110" s="12">
        <f t="shared" si="54"/>
        <v>0</v>
      </c>
      <c r="I110" s="12">
        <f t="shared" si="55"/>
        <v>0</v>
      </c>
      <c r="J110" s="12">
        <f t="shared" si="56"/>
        <v>0</v>
      </c>
      <c r="K110" s="12">
        <f t="shared" si="57"/>
        <v>0</v>
      </c>
    </row>
  </sheetData>
  <phoneticPr fontId="2" type="noConversion"/>
  <pageMargins left="0.59055118110236227" right="0.59055118110236227" top="0.59055118110236227" bottom="0.59055118110236227" header="0.51181102362204722" footer="0.51181102362204722"/>
  <pageSetup paperSize="9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15"/>
  <sheetViews>
    <sheetView topLeftCell="B73" zoomScale="90" zoomScaleNormal="90" workbookViewId="0">
      <selection activeCell="D92" sqref="D92"/>
    </sheetView>
  </sheetViews>
  <sheetFormatPr defaultColWidth="8" defaultRowHeight="12.75" x14ac:dyDescent="0.25"/>
  <cols>
    <col min="1" max="1" width="8.42578125" style="67" customWidth="1"/>
    <col min="2" max="2" width="6.7109375" style="66" customWidth="1"/>
    <col min="3" max="3" width="21.7109375" style="66" customWidth="1"/>
    <col min="4" max="13" width="4.7109375" style="67" customWidth="1"/>
    <col min="14" max="14" width="25.7109375" style="66" customWidth="1"/>
    <col min="15" max="17" width="5.7109375" style="67" customWidth="1"/>
    <col min="18" max="18" width="25.7109375" style="66" customWidth="1"/>
    <col min="19" max="28" width="4.7109375" style="67" customWidth="1"/>
    <col min="29" max="16384" width="8" style="1"/>
  </cols>
  <sheetData>
    <row r="1" spans="1:28" ht="34.5" x14ac:dyDescent="0.25">
      <c r="A1" s="166" t="s">
        <v>72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</row>
    <row r="2" spans="1:28" ht="34.5" x14ac:dyDescent="0.25">
      <c r="A2" s="166" t="s">
        <v>91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66"/>
      <c r="V2" s="166"/>
      <c r="W2" s="166"/>
      <c r="X2" s="166"/>
      <c r="Y2" s="166"/>
      <c r="Z2" s="166"/>
      <c r="AA2" s="166"/>
      <c r="AB2" s="166"/>
    </row>
    <row r="3" spans="1:28" ht="34.5" x14ac:dyDescent="0.25">
      <c r="A3" s="166" t="s">
        <v>73</v>
      </c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  <c r="AA3" s="166"/>
      <c r="AB3" s="166"/>
    </row>
    <row r="5" spans="1:28" ht="18" customHeight="1" x14ac:dyDescent="0.25">
      <c r="A5" s="169" t="s">
        <v>30</v>
      </c>
      <c r="B5" s="169"/>
      <c r="C5" s="169"/>
      <c r="D5" s="169"/>
      <c r="E5" s="169"/>
      <c r="F5" s="169"/>
      <c r="G5" s="169"/>
      <c r="H5" s="169"/>
      <c r="I5" s="169"/>
      <c r="J5" s="169"/>
      <c r="K5" s="169"/>
      <c r="L5" s="169"/>
      <c r="M5" s="169"/>
      <c r="N5" s="169"/>
      <c r="O5" s="169"/>
      <c r="P5" s="169"/>
      <c r="Q5" s="169"/>
      <c r="R5" s="169"/>
      <c r="S5" s="169"/>
      <c r="T5" s="169"/>
      <c r="U5" s="169"/>
      <c r="V5" s="169"/>
      <c r="W5" s="169"/>
      <c r="X5" s="169"/>
      <c r="Y5" s="169"/>
      <c r="Z5" s="169"/>
      <c r="AA5" s="169"/>
      <c r="AB5" s="169"/>
    </row>
    <row r="7" spans="1:28" s="69" customFormat="1" ht="18" customHeight="1" x14ac:dyDescent="0.25">
      <c r="A7" s="71" t="s">
        <v>5</v>
      </c>
      <c r="B7" s="71" t="s">
        <v>6</v>
      </c>
      <c r="C7" s="71" t="s">
        <v>35</v>
      </c>
      <c r="D7" s="167" t="s">
        <v>7</v>
      </c>
      <c r="E7" s="167"/>
      <c r="F7" s="167"/>
      <c r="G7" s="167"/>
      <c r="H7" s="167"/>
      <c r="I7" s="167"/>
      <c r="J7" s="167"/>
      <c r="K7" s="167"/>
      <c r="L7" s="167"/>
      <c r="M7" s="167"/>
      <c r="N7" s="168" t="s">
        <v>8</v>
      </c>
      <c r="O7" s="168"/>
      <c r="P7" s="168"/>
      <c r="Q7" s="168"/>
      <c r="R7" s="168"/>
      <c r="S7" s="168" t="s">
        <v>7</v>
      </c>
      <c r="T7" s="168"/>
      <c r="U7" s="168"/>
      <c r="V7" s="168"/>
      <c r="W7" s="168"/>
      <c r="X7" s="168"/>
      <c r="Y7" s="168"/>
      <c r="Z7" s="168"/>
      <c r="AA7" s="168"/>
      <c r="AB7" s="168"/>
    </row>
    <row r="8" spans="1:28" s="70" customFormat="1" ht="18" customHeight="1" x14ac:dyDescent="0.25">
      <c r="A8" s="165">
        <v>0.375</v>
      </c>
      <c r="B8" s="103">
        <v>3</v>
      </c>
      <c r="C8" s="72" t="s">
        <v>65</v>
      </c>
      <c r="D8" s="73">
        <v>0</v>
      </c>
      <c r="E8" s="73"/>
      <c r="F8" s="73"/>
      <c r="G8" s="73"/>
      <c r="H8" s="73"/>
      <c r="I8" s="73"/>
      <c r="J8" s="73"/>
      <c r="K8" s="73"/>
      <c r="L8" s="73"/>
      <c r="M8" s="73" t="s">
        <v>113</v>
      </c>
      <c r="N8" s="74" t="str">
        <f>Auxiliar!$L$6</f>
        <v>ANDRÉ BRANDÃO</v>
      </c>
      <c r="O8" s="77">
        <f>IF(D8="","",IF(D8=0,0,COUNT(D8:M8)))</f>
        <v>0</v>
      </c>
      <c r="P8" s="75" t="s">
        <v>9</v>
      </c>
      <c r="Q8" s="77">
        <f>IF(S8="","",IF(S8=0,0,COUNT(S8:AB8)))</f>
        <v>2</v>
      </c>
      <c r="R8" s="74" t="str">
        <f>Auxiliar!$L$4</f>
        <v>FRANCISCO</v>
      </c>
      <c r="S8" s="75">
        <v>2</v>
      </c>
      <c r="T8" s="75">
        <v>18</v>
      </c>
      <c r="U8" s="75"/>
      <c r="V8" s="75"/>
      <c r="W8" s="75"/>
      <c r="X8" s="75"/>
      <c r="Y8" s="75"/>
      <c r="Z8" s="75"/>
      <c r="AA8" s="75"/>
      <c r="AB8" s="75" t="s">
        <v>113</v>
      </c>
    </row>
    <row r="9" spans="1:28" s="70" customFormat="1" ht="18" customHeight="1" x14ac:dyDescent="0.25">
      <c r="A9" s="165"/>
      <c r="B9" s="103">
        <v>4</v>
      </c>
      <c r="C9" s="72" t="s">
        <v>66</v>
      </c>
      <c r="D9" s="73">
        <v>5</v>
      </c>
      <c r="E9" s="73">
        <v>9</v>
      </c>
      <c r="F9" s="73"/>
      <c r="G9" s="73"/>
      <c r="H9" s="73"/>
      <c r="I9" s="73"/>
      <c r="J9" s="73"/>
      <c r="K9" s="73"/>
      <c r="L9" s="73"/>
      <c r="M9" s="73"/>
      <c r="N9" s="74" t="str">
        <f>Auxiliar!$L$7</f>
        <v>MALCHER</v>
      </c>
      <c r="O9" s="77">
        <f>IF(D9="","",IF(D9=0,0,COUNT(D9:M9)))</f>
        <v>2</v>
      </c>
      <c r="P9" s="75" t="s">
        <v>9</v>
      </c>
      <c r="Q9" s="77">
        <f>IF(S9="","",IF(S9=0,0,COUNT(S9:AB9)))</f>
        <v>4</v>
      </c>
      <c r="R9" s="74" t="str">
        <f>Auxiliar!$L$3</f>
        <v>JORGE DIAS</v>
      </c>
      <c r="S9" s="75">
        <v>11</v>
      </c>
      <c r="T9" s="75">
        <v>10</v>
      </c>
      <c r="U9" s="75">
        <v>11</v>
      </c>
      <c r="V9" s="75">
        <v>10</v>
      </c>
      <c r="W9" s="75"/>
      <c r="X9" s="75"/>
      <c r="Y9" s="75"/>
      <c r="Z9" s="75"/>
      <c r="AA9" s="75"/>
      <c r="AB9" s="75"/>
    </row>
    <row r="10" spans="1:28" s="70" customFormat="1" ht="18" customHeight="1" x14ac:dyDescent="0.25">
      <c r="A10" s="165"/>
      <c r="B10" s="103">
        <v>5</v>
      </c>
      <c r="C10" s="72" t="s">
        <v>67</v>
      </c>
      <c r="D10" s="73">
        <v>10</v>
      </c>
      <c r="E10" s="73">
        <v>9</v>
      </c>
      <c r="F10" s="73"/>
      <c r="G10" s="73"/>
      <c r="H10" s="73"/>
      <c r="I10" s="73"/>
      <c r="J10" s="73"/>
      <c r="K10" s="73"/>
      <c r="L10" s="73"/>
      <c r="M10" s="73"/>
      <c r="N10" s="74" t="str">
        <f>Auxiliar!$L$8</f>
        <v>MARCELO PORTO</v>
      </c>
      <c r="O10" s="77">
        <f t="shared" ref="O10:O16" si="0">IF(D10="","",IF(D10=0,0,COUNT(D10:M10)))</f>
        <v>2</v>
      </c>
      <c r="P10" s="75" t="s">
        <v>9</v>
      </c>
      <c r="Q10" s="77">
        <f t="shared" ref="Q10:Q16" si="1">IF(S10="","",IF(S10=0,0,COUNT(S10:AB10)))</f>
        <v>1</v>
      </c>
      <c r="R10" s="74" t="str">
        <f>Auxiliar!$L$2</f>
        <v>JULIANO</v>
      </c>
      <c r="S10" s="75">
        <v>14</v>
      </c>
      <c r="T10" s="75"/>
      <c r="U10" s="75"/>
      <c r="V10" s="75"/>
      <c r="W10" s="75"/>
      <c r="X10" s="75"/>
      <c r="Y10" s="75"/>
      <c r="Z10" s="75"/>
      <c r="AA10" s="75"/>
      <c r="AB10" s="75"/>
    </row>
    <row r="11" spans="1:28" s="70" customFormat="1" ht="18" customHeight="1" x14ac:dyDescent="0.25">
      <c r="A11" s="165"/>
      <c r="B11" s="103">
        <v>6</v>
      </c>
      <c r="C11" s="72" t="s">
        <v>68</v>
      </c>
      <c r="D11" s="73">
        <v>0</v>
      </c>
      <c r="E11" s="73"/>
      <c r="F11" s="73"/>
      <c r="G11" s="73"/>
      <c r="H11" s="73"/>
      <c r="I11" s="73"/>
      <c r="J11" s="73"/>
      <c r="K11" s="73"/>
      <c r="L11" s="73"/>
      <c r="M11" s="73"/>
      <c r="N11" s="74" t="str">
        <f>Auxiliar!$L$14</f>
        <v>RODRIGO BARROS</v>
      </c>
      <c r="O11" s="77">
        <f t="shared" si="0"/>
        <v>0</v>
      </c>
      <c r="P11" s="75" t="s">
        <v>9</v>
      </c>
      <c r="Q11" s="77">
        <f t="shared" si="1"/>
        <v>0</v>
      </c>
      <c r="R11" s="74" t="str">
        <f>Auxiliar!$L$12</f>
        <v>HÉLIO</v>
      </c>
      <c r="S11" s="75">
        <v>0</v>
      </c>
      <c r="T11" s="75"/>
      <c r="U11" s="75"/>
      <c r="V11" s="75"/>
      <c r="W11" s="75"/>
      <c r="X11" s="75"/>
      <c r="Y11" s="75"/>
      <c r="Z11" s="75"/>
      <c r="AA11" s="75"/>
      <c r="AB11" s="75"/>
    </row>
    <row r="12" spans="1:28" s="70" customFormat="1" ht="18" customHeight="1" x14ac:dyDescent="0.25">
      <c r="A12" s="165"/>
      <c r="B12" s="103">
        <v>7</v>
      </c>
      <c r="C12" s="72" t="s">
        <v>69</v>
      </c>
      <c r="D12" s="73">
        <v>0</v>
      </c>
      <c r="E12" s="73"/>
      <c r="F12" s="73"/>
      <c r="G12" s="73"/>
      <c r="H12" s="73"/>
      <c r="I12" s="73"/>
      <c r="J12" s="73"/>
      <c r="K12" s="73"/>
      <c r="L12" s="73"/>
      <c r="M12" s="73"/>
      <c r="N12" s="74" t="str">
        <f>Auxiliar!$L$15</f>
        <v>AÉCIO</v>
      </c>
      <c r="O12" s="77">
        <f t="shared" si="0"/>
        <v>0</v>
      </c>
      <c r="P12" s="75" t="s">
        <v>9</v>
      </c>
      <c r="Q12" s="77">
        <f t="shared" si="1"/>
        <v>1</v>
      </c>
      <c r="R12" s="74" t="str">
        <f>Auxiliar!$L$11</f>
        <v>VANDER</v>
      </c>
      <c r="S12" s="75">
        <v>2</v>
      </c>
      <c r="T12" s="75"/>
      <c r="U12" s="75"/>
      <c r="V12" s="76"/>
      <c r="W12" s="75"/>
      <c r="X12" s="75"/>
      <c r="Y12" s="75"/>
      <c r="Z12" s="75"/>
      <c r="AA12" s="75"/>
      <c r="AB12" s="75"/>
    </row>
    <row r="13" spans="1:28" s="70" customFormat="1" ht="18" customHeight="1" x14ac:dyDescent="0.25">
      <c r="A13" s="165"/>
      <c r="B13" s="103">
        <v>8</v>
      </c>
      <c r="C13" s="72" t="s">
        <v>70</v>
      </c>
      <c r="D13" s="73">
        <v>0</v>
      </c>
      <c r="E13" s="73"/>
      <c r="F13" s="73"/>
      <c r="G13" s="73"/>
      <c r="H13" s="73"/>
      <c r="I13" s="73"/>
      <c r="J13" s="73"/>
      <c r="K13" s="73"/>
      <c r="L13" s="73"/>
      <c r="M13" s="73"/>
      <c r="N13" s="74" t="str">
        <f>Auxiliar!$L$16</f>
        <v>RODRIGO GUIMARÃES</v>
      </c>
      <c r="O13" s="77">
        <f t="shared" si="0"/>
        <v>0</v>
      </c>
      <c r="P13" s="75" t="s">
        <v>9</v>
      </c>
      <c r="Q13" s="77">
        <f t="shared" si="1"/>
        <v>3</v>
      </c>
      <c r="R13" s="74" t="str">
        <f>Auxiliar!$L$10</f>
        <v>JUNIOR</v>
      </c>
      <c r="S13" s="75">
        <v>8</v>
      </c>
      <c r="T13" s="75">
        <v>7</v>
      </c>
      <c r="U13" s="75">
        <v>4</v>
      </c>
      <c r="V13" s="75"/>
      <c r="W13" s="75"/>
      <c r="X13" s="75"/>
      <c r="Y13" s="75"/>
      <c r="Z13" s="75"/>
      <c r="AA13" s="75"/>
      <c r="AB13" s="75"/>
    </row>
    <row r="14" spans="1:28" s="70" customFormat="1" ht="18" customHeight="1" x14ac:dyDescent="0.25">
      <c r="A14" s="165"/>
      <c r="B14" s="103">
        <v>9</v>
      </c>
      <c r="C14" s="72" t="s">
        <v>71</v>
      </c>
      <c r="D14" s="73">
        <v>8</v>
      </c>
      <c r="E14" s="73"/>
      <c r="F14" s="73"/>
      <c r="G14" s="73"/>
      <c r="H14" s="73"/>
      <c r="I14" s="73"/>
      <c r="J14" s="73"/>
      <c r="K14" s="73"/>
      <c r="L14" s="73"/>
      <c r="M14" s="73"/>
      <c r="N14" s="74" t="str">
        <f>Auxiliar!$L$22</f>
        <v>IZALCI</v>
      </c>
      <c r="O14" s="77">
        <f t="shared" si="0"/>
        <v>1</v>
      </c>
      <c r="P14" s="75" t="s">
        <v>9</v>
      </c>
      <c r="Q14" s="77">
        <f t="shared" si="1"/>
        <v>1</v>
      </c>
      <c r="R14" s="74" t="str">
        <f>Auxiliar!$L$20</f>
        <v>HEAVY</v>
      </c>
      <c r="S14" s="75">
        <v>9</v>
      </c>
      <c r="T14" s="75"/>
      <c r="U14" s="75"/>
      <c r="V14" s="75"/>
      <c r="W14" s="75"/>
      <c r="X14" s="75"/>
      <c r="Y14" s="75"/>
      <c r="Z14" s="75"/>
      <c r="AA14" s="75"/>
      <c r="AB14" s="75"/>
    </row>
    <row r="15" spans="1:28" s="70" customFormat="1" ht="18" customHeight="1" x14ac:dyDescent="0.25">
      <c r="A15" s="165"/>
      <c r="B15" s="103">
        <v>11</v>
      </c>
      <c r="C15" s="72" t="s">
        <v>62</v>
      </c>
      <c r="D15" s="73">
        <v>0</v>
      </c>
      <c r="E15" s="73"/>
      <c r="F15" s="73"/>
      <c r="G15" s="73"/>
      <c r="H15" s="73"/>
      <c r="I15" s="73"/>
      <c r="J15" s="73"/>
      <c r="K15" s="73"/>
      <c r="L15" s="73"/>
      <c r="M15" s="73"/>
      <c r="N15" s="74" t="str">
        <f>Auxiliar!$L$23</f>
        <v>TONINHO</v>
      </c>
      <c r="O15" s="77">
        <f>IF(D15="","",IF(D15=0,0,COUNT(D15:M15)))</f>
        <v>0</v>
      </c>
      <c r="P15" s="75" t="s">
        <v>9</v>
      </c>
      <c r="Q15" s="77">
        <f>IF(S15="","",IF(S15=0,0,COUNT(S15:AB15)))</f>
        <v>0</v>
      </c>
      <c r="R15" s="74" t="str">
        <f>Auxiliar!$L$19</f>
        <v>BETO</v>
      </c>
      <c r="S15" s="75">
        <v>0</v>
      </c>
      <c r="T15" s="75"/>
      <c r="U15" s="75"/>
      <c r="V15" s="75"/>
      <c r="W15" s="75"/>
      <c r="X15" s="75"/>
      <c r="Y15" s="75"/>
      <c r="Z15" s="75"/>
      <c r="AA15" s="75"/>
      <c r="AB15" s="75"/>
    </row>
    <row r="16" spans="1:28" s="70" customFormat="1" ht="18" customHeight="1" x14ac:dyDescent="0.25">
      <c r="A16" s="165"/>
      <c r="B16" s="103">
        <v>12</v>
      </c>
      <c r="C16" s="72" t="s">
        <v>63</v>
      </c>
      <c r="D16" s="73">
        <v>0</v>
      </c>
      <c r="E16" s="73"/>
      <c r="F16" s="73"/>
      <c r="G16" s="73"/>
      <c r="H16" s="73"/>
      <c r="I16" s="73"/>
      <c r="J16" s="73"/>
      <c r="K16" s="73"/>
      <c r="L16" s="73"/>
      <c r="M16" s="73"/>
      <c r="N16" s="74" t="str">
        <f>Auxiliar!$L$24</f>
        <v>MARQUINHOS</v>
      </c>
      <c r="O16" s="77">
        <f t="shared" si="0"/>
        <v>0</v>
      </c>
      <c r="P16" s="75" t="s">
        <v>9</v>
      </c>
      <c r="Q16" s="77">
        <f t="shared" si="1"/>
        <v>2</v>
      </c>
      <c r="R16" s="74" t="str">
        <f>Auxiliar!$L$18</f>
        <v>ALCIDES</v>
      </c>
      <c r="S16" s="75">
        <v>13</v>
      </c>
      <c r="T16" s="75">
        <v>13</v>
      </c>
      <c r="U16" s="75"/>
      <c r="V16" s="75"/>
      <c r="W16" s="75"/>
      <c r="X16" s="75"/>
      <c r="Y16" s="75"/>
      <c r="Z16" s="75"/>
      <c r="AA16" s="75"/>
      <c r="AB16" s="75"/>
    </row>
    <row r="17" spans="1:28" s="70" customFormat="1" ht="18" customHeight="1" x14ac:dyDescent="0.25">
      <c r="A17" s="164">
        <v>0.41666666666666669</v>
      </c>
      <c r="B17" s="103">
        <v>3</v>
      </c>
      <c r="C17" s="78" t="s">
        <v>85</v>
      </c>
      <c r="D17" s="79">
        <v>0</v>
      </c>
      <c r="E17" s="79"/>
      <c r="F17" s="79"/>
      <c r="G17" s="79"/>
      <c r="H17" s="79"/>
      <c r="I17" s="79"/>
      <c r="J17" s="79"/>
      <c r="K17" s="79"/>
      <c r="L17" s="79"/>
      <c r="M17" s="79"/>
      <c r="N17" s="80" t="str">
        <f>Auxiliar!$L$30</f>
        <v>LUIZ GOMES</v>
      </c>
      <c r="O17" s="81">
        <f t="shared" ref="O17:O23" si="2">IF(D17="","",IF(D17=0,0,COUNT(D17:M17)))</f>
        <v>0</v>
      </c>
      <c r="P17" s="82" t="s">
        <v>9</v>
      </c>
      <c r="Q17" s="81">
        <f t="shared" ref="Q17:Q23" si="3">IF(S17="","",IF(S17=0,0,COUNT(S17:AB17)))</f>
        <v>1</v>
      </c>
      <c r="R17" s="80" t="str">
        <f>Auxiliar!$L$28</f>
        <v>VASQUES</v>
      </c>
      <c r="S17" s="82">
        <v>5</v>
      </c>
      <c r="T17" s="82"/>
      <c r="U17" s="82"/>
      <c r="V17" s="82"/>
      <c r="W17" s="82"/>
      <c r="X17" s="82"/>
      <c r="Y17" s="82"/>
      <c r="Z17" s="82"/>
      <c r="AA17" s="82"/>
      <c r="AB17" s="82"/>
    </row>
    <row r="18" spans="1:28" s="70" customFormat="1" ht="18" customHeight="1" x14ac:dyDescent="0.25">
      <c r="A18" s="164"/>
      <c r="B18" s="103">
        <v>4</v>
      </c>
      <c r="C18" s="78" t="s">
        <v>86</v>
      </c>
      <c r="D18" s="79">
        <v>0</v>
      </c>
      <c r="E18" s="79"/>
      <c r="F18" s="79"/>
      <c r="G18" s="79"/>
      <c r="H18" s="79"/>
      <c r="I18" s="79"/>
      <c r="J18" s="79"/>
      <c r="K18" s="79"/>
      <c r="L18" s="79"/>
      <c r="M18" s="79"/>
      <c r="N18" s="80" t="str">
        <f>Auxiliar!$L$31</f>
        <v>WILLIAM MOREIRA</v>
      </c>
      <c r="O18" s="81">
        <f t="shared" si="2"/>
        <v>0</v>
      </c>
      <c r="P18" s="82" t="s">
        <v>9</v>
      </c>
      <c r="Q18" s="81">
        <f t="shared" si="3"/>
        <v>1</v>
      </c>
      <c r="R18" s="80" t="str">
        <f>Auxiliar!$L$27</f>
        <v>THIAGO</v>
      </c>
      <c r="S18" s="82">
        <v>1</v>
      </c>
      <c r="T18" s="82"/>
      <c r="U18" s="82"/>
      <c r="V18" s="82"/>
      <c r="W18" s="82"/>
      <c r="X18" s="82"/>
      <c r="Y18" s="82"/>
      <c r="Z18" s="82"/>
      <c r="AA18" s="82"/>
      <c r="AB18" s="82"/>
    </row>
    <row r="19" spans="1:28" s="70" customFormat="1" ht="18" customHeight="1" x14ac:dyDescent="0.25">
      <c r="A19" s="164"/>
      <c r="B19" s="103">
        <v>5</v>
      </c>
      <c r="C19" s="78" t="s">
        <v>87</v>
      </c>
      <c r="D19" s="79">
        <v>8</v>
      </c>
      <c r="E19" s="79"/>
      <c r="F19" s="79"/>
      <c r="G19" s="79"/>
      <c r="H19" s="79"/>
      <c r="I19" s="79"/>
      <c r="J19" s="79"/>
      <c r="K19" s="79"/>
      <c r="L19" s="79"/>
      <c r="M19" s="79"/>
      <c r="N19" s="80" t="str">
        <f>Auxiliar!$L$32</f>
        <v>JEAN</v>
      </c>
      <c r="O19" s="81">
        <f t="shared" si="2"/>
        <v>1</v>
      </c>
      <c r="P19" s="82" t="s">
        <v>9</v>
      </c>
      <c r="Q19" s="81">
        <f t="shared" si="3"/>
        <v>2</v>
      </c>
      <c r="R19" s="80" t="str">
        <f>Auxiliar!$L$26</f>
        <v>LUIZ CLAUDIO</v>
      </c>
      <c r="S19" s="82">
        <v>6</v>
      </c>
      <c r="T19" s="82">
        <v>19</v>
      </c>
      <c r="U19" s="82"/>
      <c r="V19" s="82"/>
      <c r="W19" s="82"/>
      <c r="X19" s="82"/>
      <c r="Y19" s="82"/>
      <c r="Z19" s="82"/>
      <c r="AA19" s="82"/>
      <c r="AB19" s="82"/>
    </row>
    <row r="20" spans="1:28" s="70" customFormat="1" ht="18" customHeight="1" x14ac:dyDescent="0.25">
      <c r="A20" s="164"/>
      <c r="B20" s="103">
        <v>6</v>
      </c>
      <c r="C20" s="78" t="s">
        <v>88</v>
      </c>
      <c r="D20" s="79">
        <v>7</v>
      </c>
      <c r="E20" s="79">
        <v>2</v>
      </c>
      <c r="F20" s="79"/>
      <c r="G20" s="79"/>
      <c r="H20" s="79"/>
      <c r="I20" s="79"/>
      <c r="J20" s="79"/>
      <c r="K20" s="79"/>
      <c r="L20" s="79"/>
      <c r="M20" s="79"/>
      <c r="N20" s="80" t="str">
        <f>Auxiliar!$L$2</f>
        <v>JULIANO</v>
      </c>
      <c r="O20" s="81">
        <f t="shared" si="2"/>
        <v>2</v>
      </c>
      <c r="P20" s="82" t="s">
        <v>9</v>
      </c>
      <c r="Q20" s="81">
        <f t="shared" si="3"/>
        <v>0</v>
      </c>
      <c r="R20" s="80" t="str">
        <f>Auxiliar!$L$7</f>
        <v>MALCHER</v>
      </c>
      <c r="S20" s="82">
        <v>0</v>
      </c>
      <c r="T20" s="82"/>
      <c r="U20" s="82"/>
      <c r="V20" s="82"/>
      <c r="W20" s="82"/>
      <c r="X20" s="82"/>
      <c r="Y20" s="82"/>
      <c r="Z20" s="82"/>
      <c r="AA20" s="82"/>
      <c r="AB20" s="82"/>
    </row>
    <row r="21" spans="1:28" s="70" customFormat="1" ht="18" customHeight="1" x14ac:dyDescent="0.25">
      <c r="A21" s="164"/>
      <c r="B21" s="103">
        <v>7</v>
      </c>
      <c r="C21" s="78" t="s">
        <v>89</v>
      </c>
      <c r="D21" s="79">
        <v>10</v>
      </c>
      <c r="E21" s="79">
        <v>10</v>
      </c>
      <c r="F21" s="79">
        <v>10</v>
      </c>
      <c r="G21" s="79"/>
      <c r="H21" s="79"/>
      <c r="I21" s="79"/>
      <c r="J21" s="79"/>
      <c r="K21" s="79"/>
      <c r="L21" s="79"/>
      <c r="M21" s="79"/>
      <c r="N21" s="80" t="str">
        <f>Auxiliar!$L$3</f>
        <v>JORGE DIAS</v>
      </c>
      <c r="O21" s="81">
        <f t="shared" si="2"/>
        <v>3</v>
      </c>
      <c r="P21" s="82" t="s">
        <v>9</v>
      </c>
      <c r="Q21" s="81">
        <f t="shared" si="3"/>
        <v>1</v>
      </c>
      <c r="R21" s="80" t="str">
        <f>Auxiliar!$L$6</f>
        <v>ANDRÉ BRANDÃO</v>
      </c>
      <c r="S21" s="82">
        <v>4</v>
      </c>
      <c r="T21" s="82"/>
      <c r="U21" s="82"/>
      <c r="V21" s="82"/>
      <c r="W21" s="82"/>
      <c r="X21" s="82"/>
      <c r="Y21" s="82"/>
      <c r="Z21" s="82"/>
      <c r="AA21" s="82"/>
      <c r="AB21" s="82"/>
    </row>
    <row r="22" spans="1:28" s="70" customFormat="1" ht="18" customHeight="1" x14ac:dyDescent="0.25">
      <c r="A22" s="164"/>
      <c r="B22" s="103">
        <v>8</v>
      </c>
      <c r="C22" s="78" t="s">
        <v>90</v>
      </c>
      <c r="D22" s="79">
        <v>0</v>
      </c>
      <c r="E22" s="79"/>
      <c r="F22" s="79"/>
      <c r="G22" s="79"/>
      <c r="H22" s="79"/>
      <c r="I22" s="79"/>
      <c r="J22" s="79"/>
      <c r="K22" s="79"/>
      <c r="L22" s="79"/>
      <c r="M22" s="79"/>
      <c r="N22" s="80" t="str">
        <f>Auxiliar!$L$4</f>
        <v>FRANCISCO</v>
      </c>
      <c r="O22" s="81">
        <f t="shared" si="2"/>
        <v>0</v>
      </c>
      <c r="P22" s="82" t="s">
        <v>9</v>
      </c>
      <c r="Q22" s="81">
        <f t="shared" si="3"/>
        <v>5</v>
      </c>
      <c r="R22" s="80" t="str">
        <f>Auxiliar!$L$5</f>
        <v>MAGNO</v>
      </c>
      <c r="S22" s="82">
        <v>8</v>
      </c>
      <c r="T22" s="82">
        <v>9</v>
      </c>
      <c r="U22" s="82">
        <v>8</v>
      </c>
      <c r="V22" s="82">
        <v>4</v>
      </c>
      <c r="W22" s="82">
        <v>11</v>
      </c>
      <c r="X22" s="82"/>
      <c r="Y22" s="82"/>
      <c r="Z22" s="82"/>
      <c r="AA22" s="82"/>
      <c r="AB22" s="82"/>
    </row>
    <row r="23" spans="1:28" s="70" customFormat="1" ht="18" customHeight="1" x14ac:dyDescent="0.25">
      <c r="A23" s="164"/>
      <c r="B23" s="103">
        <v>9</v>
      </c>
      <c r="C23" s="78" t="s">
        <v>105</v>
      </c>
      <c r="D23" s="79">
        <v>10</v>
      </c>
      <c r="E23" s="79">
        <v>5</v>
      </c>
      <c r="F23" s="79"/>
      <c r="G23" s="79"/>
      <c r="H23" s="79"/>
      <c r="I23" s="79"/>
      <c r="J23" s="79"/>
      <c r="K23" s="79"/>
      <c r="L23" s="79"/>
      <c r="M23" s="79"/>
      <c r="N23" s="80" t="str">
        <f>Auxiliar!$L$10</f>
        <v>JUNIOR</v>
      </c>
      <c r="O23" s="81">
        <f t="shared" si="2"/>
        <v>2</v>
      </c>
      <c r="P23" s="82" t="s">
        <v>9</v>
      </c>
      <c r="Q23" s="81">
        <f t="shared" si="3"/>
        <v>0</v>
      </c>
      <c r="R23" s="80" t="str">
        <f>Auxiliar!$L$15</f>
        <v>AÉCIO</v>
      </c>
      <c r="S23" s="82">
        <v>0</v>
      </c>
      <c r="T23" s="82"/>
      <c r="U23" s="82"/>
      <c r="V23" s="82"/>
      <c r="W23" s="82"/>
      <c r="X23" s="82"/>
      <c r="Y23" s="82"/>
      <c r="Z23" s="82"/>
      <c r="AA23" s="82"/>
      <c r="AB23" s="82"/>
    </row>
    <row r="24" spans="1:28" s="70" customFormat="1" ht="18" customHeight="1" x14ac:dyDescent="0.25">
      <c r="A24" s="164"/>
      <c r="B24" s="103">
        <v>11</v>
      </c>
      <c r="C24" s="78" t="s">
        <v>79</v>
      </c>
      <c r="D24" s="79">
        <v>0</v>
      </c>
      <c r="E24" s="79"/>
      <c r="F24" s="79"/>
      <c r="G24" s="79"/>
      <c r="H24" s="79"/>
      <c r="I24" s="79"/>
      <c r="J24" s="79"/>
      <c r="K24" s="79"/>
      <c r="L24" s="79"/>
      <c r="M24" s="79"/>
      <c r="N24" s="80" t="str">
        <f>Auxiliar!$L$11</f>
        <v>VANDER</v>
      </c>
      <c r="O24" s="81">
        <f>IF(D24="","",IF(D24=0,0,COUNT(D24:M24)))</f>
        <v>0</v>
      </c>
      <c r="P24" s="82" t="s">
        <v>9</v>
      </c>
      <c r="Q24" s="81">
        <f>IF(S24="","",IF(S24=0,0,COUNT(S24:AB24)))</f>
        <v>0</v>
      </c>
      <c r="R24" s="80" t="str">
        <f>Auxiliar!$L$14</f>
        <v>RODRIGO BARROS</v>
      </c>
      <c r="S24" s="82">
        <v>0</v>
      </c>
      <c r="T24" s="82"/>
      <c r="U24" s="82"/>
      <c r="V24" s="82"/>
      <c r="W24" s="82"/>
      <c r="X24" s="82"/>
      <c r="Y24" s="82"/>
      <c r="Z24" s="82"/>
      <c r="AA24" s="82"/>
      <c r="AB24" s="82"/>
    </row>
    <row r="25" spans="1:28" s="70" customFormat="1" ht="18" customHeight="1" x14ac:dyDescent="0.25">
      <c r="A25" s="164"/>
      <c r="B25" s="103">
        <v>12</v>
      </c>
      <c r="C25" s="78" t="s">
        <v>68</v>
      </c>
      <c r="D25" s="79">
        <v>10</v>
      </c>
      <c r="E25" s="79"/>
      <c r="F25" s="79"/>
      <c r="G25" s="79"/>
      <c r="H25" s="79"/>
      <c r="I25" s="79"/>
      <c r="J25" s="79"/>
      <c r="K25" s="79"/>
      <c r="L25" s="79"/>
      <c r="M25" s="79"/>
      <c r="N25" s="80" t="str">
        <f>Auxiliar!$L$12</f>
        <v>HÉLIO</v>
      </c>
      <c r="O25" s="81">
        <f>IF(D25="","",IF(D25=0,0,COUNT(D25:M25)))</f>
        <v>1</v>
      </c>
      <c r="P25" s="82" t="s">
        <v>9</v>
      </c>
      <c r="Q25" s="81">
        <f>IF(S25="","",IF(S25=0,0,COUNT(S25:AB25)))</f>
        <v>0</v>
      </c>
      <c r="R25" s="80" t="str">
        <f>Auxiliar!$L$13</f>
        <v>FELIPE</v>
      </c>
      <c r="S25" s="82">
        <v>0</v>
      </c>
      <c r="T25" s="82"/>
      <c r="U25" s="82"/>
      <c r="V25" s="82"/>
      <c r="W25" s="82"/>
      <c r="X25" s="82"/>
      <c r="Y25" s="82"/>
      <c r="Z25" s="82"/>
      <c r="AA25" s="82"/>
      <c r="AB25" s="82"/>
    </row>
    <row r="26" spans="1:28" s="70" customFormat="1" ht="18" customHeight="1" x14ac:dyDescent="0.25">
      <c r="A26" s="163">
        <v>0.45833333333333331</v>
      </c>
      <c r="B26" s="103">
        <v>3</v>
      </c>
      <c r="C26" s="83" t="s">
        <v>80</v>
      </c>
      <c r="D26" s="84">
        <v>7</v>
      </c>
      <c r="E26" s="84">
        <v>8</v>
      </c>
      <c r="F26" s="84"/>
      <c r="G26" s="84"/>
      <c r="H26" s="84"/>
      <c r="I26" s="84"/>
      <c r="J26" s="84"/>
      <c r="K26" s="84"/>
      <c r="L26" s="84"/>
      <c r="M26" s="84"/>
      <c r="N26" s="85" t="str">
        <f>Auxiliar!$L$18</f>
        <v>ALCIDES</v>
      </c>
      <c r="O26" s="86">
        <f t="shared" ref="O26" si="4">IF(D26="","",IF(D26=0,0,COUNT(D26:M26)))</f>
        <v>2</v>
      </c>
      <c r="P26" s="87" t="s">
        <v>9</v>
      </c>
      <c r="Q26" s="86">
        <f t="shared" ref="Q26" si="5">IF(S26="","",IF(S26=0,0,COUNT(S26:AB26)))</f>
        <v>2</v>
      </c>
      <c r="R26" s="85" t="str">
        <f>Auxiliar!$L$23</f>
        <v>TONINHO</v>
      </c>
      <c r="S26" s="87">
        <v>7</v>
      </c>
      <c r="T26" s="87">
        <v>8</v>
      </c>
      <c r="U26" s="87"/>
      <c r="V26" s="87"/>
      <c r="W26" s="87"/>
      <c r="X26" s="87"/>
      <c r="Y26" s="87"/>
      <c r="Z26" s="87"/>
      <c r="AA26" s="87"/>
      <c r="AB26" s="87"/>
    </row>
    <row r="27" spans="1:28" s="70" customFormat="1" ht="18" customHeight="1" x14ac:dyDescent="0.25">
      <c r="A27" s="163"/>
      <c r="B27" s="103">
        <v>4</v>
      </c>
      <c r="C27" s="83" t="s">
        <v>81</v>
      </c>
      <c r="D27" s="84">
        <v>20</v>
      </c>
      <c r="E27" s="84">
        <v>7</v>
      </c>
      <c r="F27" s="84">
        <v>20</v>
      </c>
      <c r="G27" s="84">
        <v>8</v>
      </c>
      <c r="H27" s="84"/>
      <c r="I27" s="84"/>
      <c r="J27" s="84"/>
      <c r="K27" s="84"/>
      <c r="L27" s="84"/>
      <c r="M27" s="84"/>
      <c r="N27" s="85" t="str">
        <f>Auxiliar!$L$19</f>
        <v>BETO</v>
      </c>
      <c r="O27" s="86">
        <f t="shared" ref="O27:O32" si="6">IF(D27="","",IF(D27=0,0,COUNT(D27:M27)))</f>
        <v>4</v>
      </c>
      <c r="P27" s="87" t="s">
        <v>9</v>
      </c>
      <c r="Q27" s="86">
        <f t="shared" ref="Q27:Q32" si="7">IF(S27="","",IF(S27=0,0,COUNT(S27:AB27)))</f>
        <v>2</v>
      </c>
      <c r="R27" s="85" t="str">
        <f>Auxiliar!$L$22</f>
        <v>IZALCI</v>
      </c>
      <c r="S27" s="87">
        <v>5</v>
      </c>
      <c r="T27" s="87">
        <v>6</v>
      </c>
      <c r="U27" s="87"/>
      <c r="V27" s="87"/>
      <c r="W27" s="87"/>
      <c r="X27" s="87"/>
      <c r="Y27" s="87"/>
      <c r="Z27" s="87"/>
      <c r="AA27" s="87"/>
      <c r="AB27" s="87"/>
    </row>
    <row r="28" spans="1:28" s="70" customFormat="1" ht="18" customHeight="1" x14ac:dyDescent="0.25">
      <c r="A28" s="163"/>
      <c r="B28" s="103">
        <v>5</v>
      </c>
      <c r="C28" s="83" t="s">
        <v>82</v>
      </c>
      <c r="D28" s="84">
        <v>0</v>
      </c>
      <c r="E28" s="84"/>
      <c r="F28" s="84"/>
      <c r="G28" s="84"/>
      <c r="H28" s="84"/>
      <c r="I28" s="84"/>
      <c r="J28" s="84"/>
      <c r="K28" s="84"/>
      <c r="L28" s="84"/>
      <c r="M28" s="84"/>
      <c r="N28" s="85" t="str">
        <f>Auxiliar!$L$20</f>
        <v>HEAVY</v>
      </c>
      <c r="O28" s="86">
        <f t="shared" si="6"/>
        <v>0</v>
      </c>
      <c r="P28" s="87" t="s">
        <v>9</v>
      </c>
      <c r="Q28" s="86">
        <f t="shared" si="7"/>
        <v>0</v>
      </c>
      <c r="R28" s="85" t="str">
        <f>Auxiliar!$L$21</f>
        <v>PAULO CÉSAR</v>
      </c>
      <c r="S28" s="87">
        <v>0</v>
      </c>
      <c r="T28" s="87"/>
      <c r="U28" s="87"/>
      <c r="V28" s="87"/>
      <c r="W28" s="87"/>
      <c r="X28" s="87"/>
      <c r="Y28" s="87"/>
      <c r="Z28" s="87"/>
      <c r="AA28" s="87"/>
      <c r="AB28" s="87"/>
    </row>
    <row r="29" spans="1:28" s="70" customFormat="1" ht="18" customHeight="1" x14ac:dyDescent="0.25">
      <c r="A29" s="163"/>
      <c r="B29" s="103">
        <v>6</v>
      </c>
      <c r="C29" s="83" t="s">
        <v>63</v>
      </c>
      <c r="D29" s="84">
        <v>8</v>
      </c>
      <c r="E29" s="84">
        <v>19</v>
      </c>
      <c r="F29" s="84">
        <v>11</v>
      </c>
      <c r="G29" s="84"/>
      <c r="H29" s="84"/>
      <c r="I29" s="84"/>
      <c r="J29" s="84"/>
      <c r="K29" s="84"/>
      <c r="L29" s="84"/>
      <c r="M29" s="84"/>
      <c r="N29" s="85" t="str">
        <f>Auxiliar!$L$26</f>
        <v>LUIZ CLAUDIO</v>
      </c>
      <c r="O29" s="86">
        <f t="shared" si="6"/>
        <v>3</v>
      </c>
      <c r="P29" s="87" t="s">
        <v>9</v>
      </c>
      <c r="Q29" s="86">
        <f t="shared" si="7"/>
        <v>0</v>
      </c>
      <c r="R29" s="85" t="str">
        <f>Auxiliar!$L$31</f>
        <v>WILLIAM MOREIRA</v>
      </c>
      <c r="S29" s="87">
        <v>0</v>
      </c>
      <c r="T29" s="87"/>
      <c r="U29" s="87"/>
      <c r="V29" s="87"/>
      <c r="W29" s="87"/>
      <c r="X29" s="87"/>
      <c r="Y29" s="87"/>
      <c r="Z29" s="87"/>
      <c r="AA29" s="87"/>
      <c r="AB29" s="87"/>
    </row>
    <row r="30" spans="1:28" s="70" customFormat="1" ht="18" customHeight="1" x14ac:dyDescent="0.25">
      <c r="A30" s="163"/>
      <c r="B30" s="103">
        <v>7</v>
      </c>
      <c r="C30" s="83" t="s">
        <v>83</v>
      </c>
      <c r="D30" s="84">
        <v>8</v>
      </c>
      <c r="E30" s="84">
        <v>7</v>
      </c>
      <c r="F30" s="84"/>
      <c r="G30" s="84"/>
      <c r="H30" s="84"/>
      <c r="I30" s="84"/>
      <c r="J30" s="84"/>
      <c r="K30" s="84"/>
      <c r="L30" s="84"/>
      <c r="M30" s="84"/>
      <c r="N30" s="85" t="str">
        <f>Auxiliar!$L$27</f>
        <v>THIAGO</v>
      </c>
      <c r="O30" s="86">
        <f t="shared" si="6"/>
        <v>2</v>
      </c>
      <c r="P30" s="87" t="s">
        <v>9</v>
      </c>
      <c r="Q30" s="86">
        <f t="shared" si="7"/>
        <v>1</v>
      </c>
      <c r="R30" s="85" t="str">
        <f>Auxiliar!$L$30</f>
        <v>LUIZ GOMES</v>
      </c>
      <c r="S30" s="87">
        <v>4</v>
      </c>
      <c r="T30" s="87"/>
      <c r="U30" s="87"/>
      <c r="V30" s="87"/>
      <c r="W30" s="87"/>
      <c r="X30" s="87"/>
      <c r="Y30" s="87"/>
      <c r="Z30" s="87"/>
      <c r="AA30" s="87"/>
      <c r="AB30" s="87"/>
    </row>
    <row r="31" spans="1:28" s="70" customFormat="1" ht="18" customHeight="1" x14ac:dyDescent="0.25">
      <c r="A31" s="163"/>
      <c r="B31" s="103">
        <v>8</v>
      </c>
      <c r="C31" s="83" t="s">
        <v>76</v>
      </c>
      <c r="D31" s="84">
        <v>0</v>
      </c>
      <c r="E31" s="84"/>
      <c r="F31" s="84"/>
      <c r="G31" s="84"/>
      <c r="H31" s="84"/>
      <c r="I31" s="84"/>
      <c r="J31" s="84"/>
      <c r="K31" s="84"/>
      <c r="L31" s="84"/>
      <c r="M31" s="84"/>
      <c r="N31" s="85" t="str">
        <f>Auxiliar!$L$28</f>
        <v>VASQUES</v>
      </c>
      <c r="O31" s="86">
        <f t="shared" si="6"/>
        <v>0</v>
      </c>
      <c r="P31" s="87" t="s">
        <v>9</v>
      </c>
      <c r="Q31" s="86">
        <f t="shared" si="7"/>
        <v>0</v>
      </c>
      <c r="R31" s="85" t="str">
        <f>Auxiliar!$L$29</f>
        <v>AMAURI</v>
      </c>
      <c r="S31" s="87">
        <v>0</v>
      </c>
      <c r="T31" s="87"/>
      <c r="U31" s="87"/>
      <c r="V31" s="87"/>
      <c r="W31" s="87"/>
      <c r="X31" s="87"/>
      <c r="Y31" s="87"/>
      <c r="Z31" s="87"/>
      <c r="AA31" s="87"/>
      <c r="AB31" s="87"/>
    </row>
    <row r="32" spans="1:28" s="70" customFormat="1" ht="18" customHeight="1" x14ac:dyDescent="0.25">
      <c r="A32" s="163"/>
      <c r="B32" s="103">
        <v>9</v>
      </c>
      <c r="C32" s="83" t="s">
        <v>64</v>
      </c>
      <c r="D32" s="84">
        <v>0</v>
      </c>
      <c r="E32" s="84"/>
      <c r="F32" s="84"/>
      <c r="G32" s="84"/>
      <c r="H32" s="84"/>
      <c r="I32" s="84"/>
      <c r="J32" s="84"/>
      <c r="K32" s="84"/>
      <c r="L32" s="84"/>
      <c r="M32" s="84"/>
      <c r="N32" s="85" t="str">
        <f>Auxiliar!$L$5</f>
        <v>MAGNO</v>
      </c>
      <c r="O32" s="86">
        <f t="shared" si="6"/>
        <v>0</v>
      </c>
      <c r="P32" s="87" t="s">
        <v>9</v>
      </c>
      <c r="Q32" s="86">
        <f t="shared" si="7"/>
        <v>0</v>
      </c>
      <c r="R32" s="85" t="str">
        <f>Auxiliar!$L$3</f>
        <v>JORGE DIAS</v>
      </c>
      <c r="S32" s="87">
        <v>0</v>
      </c>
      <c r="T32" s="87"/>
      <c r="U32" s="87"/>
      <c r="V32" s="87"/>
      <c r="W32" s="87"/>
      <c r="X32" s="87"/>
      <c r="Y32" s="87"/>
      <c r="Z32" s="87"/>
      <c r="AA32" s="87"/>
      <c r="AB32" s="87"/>
    </row>
    <row r="33" spans="1:28" s="70" customFormat="1" ht="18" customHeight="1" x14ac:dyDescent="0.25">
      <c r="A33" s="163"/>
      <c r="B33" s="103">
        <v>11</v>
      </c>
      <c r="C33" s="83" t="s">
        <v>84</v>
      </c>
      <c r="D33" s="84">
        <v>6</v>
      </c>
      <c r="E33" s="84"/>
      <c r="F33" s="84"/>
      <c r="G33" s="84"/>
      <c r="H33" s="84"/>
      <c r="I33" s="84"/>
      <c r="J33" s="84"/>
      <c r="K33" s="84"/>
      <c r="L33" s="84"/>
      <c r="M33" s="84"/>
      <c r="N33" s="85" t="str">
        <f>Auxiliar!$L$6</f>
        <v>ANDRÉ BRANDÃO</v>
      </c>
      <c r="O33" s="86">
        <f t="shared" ref="O33:O40" si="8">IF(D33="","",IF(D33=0,0,COUNT(D33:M33)))</f>
        <v>1</v>
      </c>
      <c r="P33" s="87" t="s">
        <v>9</v>
      </c>
      <c r="Q33" s="86">
        <f t="shared" ref="Q33:Q41" si="9">IF(S33="","",IF(S33=0,0,COUNT(S33:AB33)))</f>
        <v>1</v>
      </c>
      <c r="R33" s="85" t="str">
        <f>Auxiliar!$L$2</f>
        <v>JULIANO</v>
      </c>
      <c r="S33" s="87">
        <v>22</v>
      </c>
      <c r="T33" s="87"/>
      <c r="U33" s="87"/>
      <c r="V33" s="87"/>
      <c r="W33" s="87"/>
      <c r="X33" s="87"/>
      <c r="Y33" s="87"/>
      <c r="Z33" s="87"/>
      <c r="AA33" s="87"/>
      <c r="AB33" s="87"/>
    </row>
    <row r="34" spans="1:28" s="70" customFormat="1" ht="18" customHeight="1" x14ac:dyDescent="0.25">
      <c r="A34" s="163"/>
      <c r="B34" s="103">
        <v>12</v>
      </c>
      <c r="C34" s="83" t="s">
        <v>71</v>
      </c>
      <c r="D34" s="84">
        <v>0</v>
      </c>
      <c r="E34" s="84"/>
      <c r="F34" s="84"/>
      <c r="G34" s="84"/>
      <c r="H34" s="84"/>
      <c r="I34" s="84"/>
      <c r="J34" s="84"/>
      <c r="K34" s="84"/>
      <c r="L34" s="84"/>
      <c r="M34" s="84"/>
      <c r="N34" s="85" t="str">
        <f>Auxiliar!$L$7</f>
        <v>MALCHER</v>
      </c>
      <c r="O34" s="86">
        <f t="shared" si="8"/>
        <v>0</v>
      </c>
      <c r="P34" s="87" t="s">
        <v>9</v>
      </c>
      <c r="Q34" s="86">
        <f t="shared" si="9"/>
        <v>1</v>
      </c>
      <c r="R34" s="85" t="str">
        <f>Auxiliar!$L$8</f>
        <v>MARCELO PORTO</v>
      </c>
      <c r="S34" s="87">
        <v>12</v>
      </c>
      <c r="T34" s="87"/>
      <c r="U34" s="87"/>
      <c r="V34" s="87"/>
      <c r="W34" s="87"/>
      <c r="X34" s="87"/>
      <c r="Y34" s="87"/>
      <c r="Z34" s="87"/>
      <c r="AA34" s="87"/>
      <c r="AB34" s="87"/>
    </row>
    <row r="35" spans="1:28" s="70" customFormat="1" ht="18" customHeight="1" x14ac:dyDescent="0.25">
      <c r="A35" s="161">
        <v>0.5</v>
      </c>
      <c r="B35" s="103">
        <v>6</v>
      </c>
      <c r="C35" s="88" t="s">
        <v>62</v>
      </c>
      <c r="D35" s="89">
        <v>0</v>
      </c>
      <c r="E35" s="89"/>
      <c r="F35" s="89"/>
      <c r="G35" s="89"/>
      <c r="H35" s="89"/>
      <c r="I35" s="89"/>
      <c r="J35" s="89"/>
      <c r="K35" s="89"/>
      <c r="L35" s="89"/>
      <c r="M35" s="89"/>
      <c r="N35" s="90" t="str">
        <f>Auxiliar!$L$21</f>
        <v>PAULO CÉSAR</v>
      </c>
      <c r="O35" s="91">
        <f t="shared" si="8"/>
        <v>0</v>
      </c>
      <c r="P35" s="92" t="s">
        <v>9</v>
      </c>
      <c r="Q35" s="91">
        <f t="shared" si="9"/>
        <v>1</v>
      </c>
      <c r="R35" s="90" t="str">
        <f>Auxiliar!$L$19</f>
        <v>BETO</v>
      </c>
      <c r="S35" s="92">
        <v>11</v>
      </c>
      <c r="T35" s="92"/>
      <c r="U35" s="92"/>
      <c r="V35" s="92"/>
      <c r="W35" s="92"/>
      <c r="X35" s="92"/>
      <c r="Y35" s="92"/>
      <c r="Z35" s="92"/>
      <c r="AA35" s="92"/>
      <c r="AB35" s="92"/>
    </row>
    <row r="36" spans="1:28" s="70" customFormat="1" ht="18" customHeight="1" x14ac:dyDescent="0.25">
      <c r="A36" s="161"/>
      <c r="B36" s="103">
        <v>7</v>
      </c>
      <c r="C36" s="88" t="s">
        <v>77</v>
      </c>
      <c r="D36" s="89">
        <v>0</v>
      </c>
      <c r="E36" s="89"/>
      <c r="F36" s="89"/>
      <c r="G36" s="89"/>
      <c r="H36" s="89"/>
      <c r="I36" s="89"/>
      <c r="J36" s="89"/>
      <c r="K36" s="89"/>
      <c r="L36" s="89"/>
      <c r="M36" s="89" t="s">
        <v>113</v>
      </c>
      <c r="N36" s="90" t="str">
        <f>Auxiliar!$L$22</f>
        <v>IZALCI</v>
      </c>
      <c r="O36" s="91">
        <f t="shared" si="8"/>
        <v>0</v>
      </c>
      <c r="P36" s="92" t="s">
        <v>9</v>
      </c>
      <c r="Q36" s="91">
        <f t="shared" si="9"/>
        <v>2</v>
      </c>
      <c r="R36" s="90" t="str">
        <f>Auxiliar!$L$18</f>
        <v>ALCIDES</v>
      </c>
      <c r="S36" s="92">
        <v>11</v>
      </c>
      <c r="T36" s="92">
        <v>11</v>
      </c>
      <c r="U36" s="92"/>
      <c r="V36" s="92"/>
      <c r="W36" s="92"/>
      <c r="X36" s="92"/>
      <c r="Y36" s="92"/>
      <c r="Z36" s="92"/>
      <c r="AA36" s="92"/>
      <c r="AB36" s="92"/>
    </row>
    <row r="37" spans="1:28" s="70" customFormat="1" ht="18" customHeight="1" x14ac:dyDescent="0.25">
      <c r="A37" s="161"/>
      <c r="B37" s="103">
        <v>8</v>
      </c>
      <c r="C37" s="88" t="s">
        <v>78</v>
      </c>
      <c r="D37" s="89">
        <v>2</v>
      </c>
      <c r="E37" s="89"/>
      <c r="F37" s="89"/>
      <c r="G37" s="89"/>
      <c r="H37" s="89"/>
      <c r="I37" s="89"/>
      <c r="J37" s="89"/>
      <c r="K37" s="89"/>
      <c r="L37" s="89"/>
      <c r="M37" s="89"/>
      <c r="N37" s="90" t="str">
        <f>Auxiliar!$L$23</f>
        <v>TONINHO</v>
      </c>
      <c r="O37" s="91">
        <f t="shared" si="8"/>
        <v>1</v>
      </c>
      <c r="P37" s="92" t="s">
        <v>9</v>
      </c>
      <c r="Q37" s="91">
        <f t="shared" si="9"/>
        <v>0</v>
      </c>
      <c r="R37" s="90" t="str">
        <f>Auxiliar!$L$24</f>
        <v>MARQUINHOS</v>
      </c>
      <c r="S37" s="92">
        <v>0</v>
      </c>
      <c r="T37" s="92"/>
      <c r="U37" s="92"/>
      <c r="V37" s="92"/>
      <c r="W37" s="92"/>
      <c r="X37" s="92"/>
      <c r="Y37" s="92"/>
      <c r="Z37" s="92"/>
      <c r="AA37" s="92"/>
      <c r="AB37" s="92"/>
    </row>
    <row r="38" spans="1:28" s="70" customFormat="1" ht="18" customHeight="1" x14ac:dyDescent="0.25">
      <c r="A38" s="161"/>
      <c r="B38" s="103">
        <v>9</v>
      </c>
      <c r="C38" s="88" t="s">
        <v>74</v>
      </c>
      <c r="D38" s="89">
        <v>10</v>
      </c>
      <c r="E38" s="89"/>
      <c r="F38" s="89"/>
      <c r="G38" s="89"/>
      <c r="H38" s="89"/>
      <c r="I38" s="89"/>
      <c r="J38" s="89"/>
      <c r="K38" s="89"/>
      <c r="L38" s="89"/>
      <c r="M38" s="89"/>
      <c r="N38" s="90" t="str">
        <f>Auxiliar!$L$13</f>
        <v>FELIPE</v>
      </c>
      <c r="O38" s="91">
        <f t="shared" si="8"/>
        <v>1</v>
      </c>
      <c r="P38" s="92" t="s">
        <v>9</v>
      </c>
      <c r="Q38" s="91">
        <f t="shared" si="9"/>
        <v>4</v>
      </c>
      <c r="R38" s="90" t="str">
        <f>Auxiliar!$L$11</f>
        <v>VANDER</v>
      </c>
      <c r="S38" s="92">
        <v>9</v>
      </c>
      <c r="T38" s="92">
        <v>11</v>
      </c>
      <c r="U38" s="92">
        <v>11</v>
      </c>
      <c r="V38" s="92">
        <v>10</v>
      </c>
      <c r="W38" s="92"/>
      <c r="X38" s="92"/>
      <c r="Y38" s="92"/>
      <c r="Z38" s="92"/>
      <c r="AA38" s="92"/>
      <c r="AB38" s="92"/>
    </row>
    <row r="39" spans="1:28" s="70" customFormat="1" ht="18" customHeight="1" x14ac:dyDescent="0.25">
      <c r="A39" s="161"/>
      <c r="B39" s="103">
        <v>11</v>
      </c>
      <c r="C39" s="88" t="s">
        <v>75</v>
      </c>
      <c r="D39" s="89">
        <v>0</v>
      </c>
      <c r="E39" s="89"/>
      <c r="F39" s="89"/>
      <c r="G39" s="89"/>
      <c r="H39" s="89"/>
      <c r="I39" s="89"/>
      <c r="J39" s="89"/>
      <c r="K39" s="89"/>
      <c r="L39" s="89"/>
      <c r="M39" s="89"/>
      <c r="N39" s="90" t="str">
        <f>Auxiliar!$L$14</f>
        <v>RODRIGO BARROS</v>
      </c>
      <c r="O39" s="91">
        <f t="shared" si="8"/>
        <v>0</v>
      </c>
      <c r="P39" s="92" t="s">
        <v>9</v>
      </c>
      <c r="Q39" s="91">
        <f t="shared" si="9"/>
        <v>1</v>
      </c>
      <c r="R39" s="90" t="str">
        <f>Auxiliar!$L$10</f>
        <v>JUNIOR</v>
      </c>
      <c r="S39" s="92">
        <v>10</v>
      </c>
      <c r="T39" s="92"/>
      <c r="U39" s="92"/>
      <c r="V39" s="92"/>
      <c r="W39" s="92"/>
      <c r="X39" s="92"/>
      <c r="Y39" s="92"/>
      <c r="Z39" s="92"/>
      <c r="AA39" s="92"/>
      <c r="AB39" s="92"/>
    </row>
    <row r="40" spans="1:28" s="70" customFormat="1" ht="18" customHeight="1" x14ac:dyDescent="0.25">
      <c r="A40" s="161"/>
      <c r="B40" s="103">
        <v>12</v>
      </c>
      <c r="C40" s="88" t="s">
        <v>79</v>
      </c>
      <c r="D40" s="89">
        <v>18</v>
      </c>
      <c r="E40" s="89">
        <v>20</v>
      </c>
      <c r="F40" s="89"/>
      <c r="G40" s="89"/>
      <c r="H40" s="89"/>
      <c r="I40" s="89"/>
      <c r="J40" s="89"/>
      <c r="K40" s="89"/>
      <c r="L40" s="89"/>
      <c r="M40" s="89"/>
      <c r="N40" s="90" t="str">
        <f>Auxiliar!$L$15</f>
        <v>AÉCIO</v>
      </c>
      <c r="O40" s="91">
        <f t="shared" si="8"/>
        <v>2</v>
      </c>
      <c r="P40" s="92" t="s">
        <v>9</v>
      </c>
      <c r="Q40" s="91">
        <f t="shared" si="9"/>
        <v>0</v>
      </c>
      <c r="R40" s="90" t="str">
        <f>Auxiliar!$L$16</f>
        <v>RODRIGO GUIMARÃES</v>
      </c>
      <c r="S40" s="92">
        <v>0</v>
      </c>
      <c r="T40" s="92"/>
      <c r="U40" s="92"/>
      <c r="V40" s="92"/>
      <c r="W40" s="92"/>
      <c r="X40" s="92"/>
      <c r="Y40" s="92"/>
      <c r="Z40" s="92"/>
      <c r="AA40" s="92"/>
      <c r="AB40" s="92"/>
    </row>
    <row r="41" spans="1:28" s="70" customFormat="1" ht="18" customHeight="1" x14ac:dyDescent="0.25">
      <c r="A41" s="170">
        <v>0.58333333333333337</v>
      </c>
      <c r="B41" s="103">
        <v>3</v>
      </c>
      <c r="C41" s="93" t="s">
        <v>86</v>
      </c>
      <c r="D41" s="94">
        <v>4</v>
      </c>
      <c r="E41" s="94"/>
      <c r="F41" s="94"/>
      <c r="G41" s="94"/>
      <c r="H41" s="94"/>
      <c r="I41" s="94"/>
      <c r="J41" s="94"/>
      <c r="K41" s="94"/>
      <c r="L41" s="94"/>
      <c r="M41" s="94"/>
      <c r="N41" s="95" t="str">
        <f>Auxiliar!$L$8</f>
        <v>MARCELO PORTO</v>
      </c>
      <c r="O41" s="96">
        <f t="shared" ref="O41:O48" si="10">IF(D41="","",IF(D41=0,0,COUNT(D41:M41)))</f>
        <v>1</v>
      </c>
      <c r="P41" s="97" t="s">
        <v>9</v>
      </c>
      <c r="Q41" s="96">
        <f t="shared" si="9"/>
        <v>4</v>
      </c>
      <c r="R41" s="95" t="str">
        <f>Auxiliar!$L$6</f>
        <v>ANDRÉ BRANDÃO</v>
      </c>
      <c r="S41" s="97">
        <v>7</v>
      </c>
      <c r="T41" s="97">
        <v>8</v>
      </c>
      <c r="U41" s="97">
        <v>4</v>
      </c>
      <c r="V41" s="97">
        <v>3</v>
      </c>
      <c r="W41" s="97"/>
      <c r="X41" s="97"/>
      <c r="Y41" s="97"/>
      <c r="Z41" s="97"/>
      <c r="AA41" s="97"/>
      <c r="AB41" s="97"/>
    </row>
    <row r="42" spans="1:28" s="70" customFormat="1" ht="18" customHeight="1" x14ac:dyDescent="0.25">
      <c r="A42" s="170"/>
      <c r="B42" s="103">
        <v>4</v>
      </c>
      <c r="C42" s="93" t="s">
        <v>67</v>
      </c>
      <c r="D42" s="94">
        <v>14</v>
      </c>
      <c r="E42" s="94">
        <v>29</v>
      </c>
      <c r="F42" s="94">
        <v>14</v>
      </c>
      <c r="G42" s="94"/>
      <c r="H42" s="94"/>
      <c r="I42" s="94"/>
      <c r="J42" s="94"/>
      <c r="K42" s="94"/>
      <c r="L42" s="94" t="s">
        <v>113</v>
      </c>
      <c r="M42" s="94" t="s">
        <v>113</v>
      </c>
      <c r="N42" s="95" t="str">
        <f>Auxiliar!$L$2</f>
        <v>JULIANO</v>
      </c>
      <c r="O42" s="96">
        <f t="shared" si="10"/>
        <v>3</v>
      </c>
      <c r="P42" s="97" t="s">
        <v>9</v>
      </c>
      <c r="Q42" s="96">
        <f t="shared" ref="Q42:Q48" si="11">IF(S42="","",IF(S42=0,0,COUNT(S42:AB42)))</f>
        <v>2</v>
      </c>
      <c r="R42" s="95" t="str">
        <f>Auxiliar!$L$5</f>
        <v>MAGNO</v>
      </c>
      <c r="S42" s="97">
        <v>4</v>
      </c>
      <c r="T42" s="97">
        <v>7</v>
      </c>
      <c r="U42" s="97"/>
      <c r="V42" s="97"/>
      <c r="W42" s="97"/>
      <c r="X42" s="97"/>
      <c r="Y42" s="97"/>
      <c r="Z42" s="97"/>
      <c r="AA42" s="97"/>
      <c r="AB42" s="97"/>
    </row>
    <row r="43" spans="1:28" s="70" customFormat="1" ht="18" customHeight="1" x14ac:dyDescent="0.25">
      <c r="A43" s="170"/>
      <c r="B43" s="103">
        <v>5</v>
      </c>
      <c r="C43" s="93" t="s">
        <v>87</v>
      </c>
      <c r="D43" s="94">
        <v>0</v>
      </c>
      <c r="E43" s="94"/>
      <c r="F43" s="94"/>
      <c r="G43" s="94"/>
      <c r="H43" s="94"/>
      <c r="I43" s="94"/>
      <c r="J43" s="94"/>
      <c r="K43" s="94"/>
      <c r="L43" s="94"/>
      <c r="M43" s="94"/>
      <c r="N43" s="95" t="str">
        <f>Auxiliar!$L$3</f>
        <v>JORGE DIAS</v>
      </c>
      <c r="O43" s="96">
        <f t="shared" si="10"/>
        <v>0</v>
      </c>
      <c r="P43" s="97" t="s">
        <v>9</v>
      </c>
      <c r="Q43" s="96">
        <f>IF(S43="","",IF(S43=0,0,COUNT(S43:AB43)))</f>
        <v>0</v>
      </c>
      <c r="R43" s="95" t="str">
        <f>Auxiliar!$L$4</f>
        <v>FRANCISCO</v>
      </c>
      <c r="S43" s="97">
        <v>0</v>
      </c>
      <c r="T43" s="97"/>
      <c r="U43" s="97"/>
      <c r="V43" s="97"/>
      <c r="W43" s="97"/>
      <c r="X43" s="97"/>
      <c r="Y43" s="97"/>
      <c r="Z43" s="97"/>
      <c r="AA43" s="97"/>
      <c r="AB43" s="97"/>
    </row>
    <row r="44" spans="1:28" s="70" customFormat="1" ht="18" customHeight="1" x14ac:dyDescent="0.25">
      <c r="A44" s="170"/>
      <c r="B44" s="103">
        <v>6</v>
      </c>
      <c r="C44" s="93" t="s">
        <v>88</v>
      </c>
      <c r="D44" s="94">
        <v>0</v>
      </c>
      <c r="E44" s="94"/>
      <c r="F44" s="94"/>
      <c r="G44" s="94"/>
      <c r="H44" s="94"/>
      <c r="I44" s="94"/>
      <c r="J44" s="94"/>
      <c r="K44" s="94"/>
      <c r="L44" s="94"/>
      <c r="M44" s="94" t="s">
        <v>113</v>
      </c>
      <c r="N44" s="95" t="str">
        <f>Auxiliar!$L$16</f>
        <v>RODRIGO GUIMARÃES</v>
      </c>
      <c r="O44" s="96">
        <f t="shared" si="10"/>
        <v>0</v>
      </c>
      <c r="P44" s="97" t="s">
        <v>9</v>
      </c>
      <c r="Q44" s="96">
        <f>IF(S44="","",IF(S44=0,0,COUNT(S44:AB44)))</f>
        <v>4</v>
      </c>
      <c r="R44" s="95" t="str">
        <f>Auxiliar!$L$14</f>
        <v>RODRIGO BARROS</v>
      </c>
      <c r="S44" s="97">
        <v>7</v>
      </c>
      <c r="T44" s="97">
        <v>4</v>
      </c>
      <c r="U44" s="97">
        <v>8</v>
      </c>
      <c r="V44" s="97">
        <v>8</v>
      </c>
      <c r="W44" s="97"/>
      <c r="X44" s="97"/>
      <c r="Y44" s="97"/>
      <c r="Z44" s="97"/>
      <c r="AA44" s="97"/>
      <c r="AB44" s="97" t="s">
        <v>113</v>
      </c>
    </row>
    <row r="45" spans="1:28" s="70" customFormat="1" ht="18" customHeight="1" x14ac:dyDescent="0.25">
      <c r="A45" s="170"/>
      <c r="B45" s="103">
        <v>7</v>
      </c>
      <c r="C45" s="93" t="s">
        <v>89</v>
      </c>
      <c r="D45" s="94">
        <v>5</v>
      </c>
      <c r="E45" s="94"/>
      <c r="F45" s="94"/>
      <c r="G45" s="94"/>
      <c r="H45" s="94"/>
      <c r="I45" s="94"/>
      <c r="J45" s="94"/>
      <c r="K45" s="94"/>
      <c r="L45" s="94"/>
      <c r="M45" s="94"/>
      <c r="N45" s="95" t="str">
        <f>Auxiliar!$L$10</f>
        <v>JUNIOR</v>
      </c>
      <c r="O45" s="96">
        <f t="shared" si="10"/>
        <v>1</v>
      </c>
      <c r="P45" s="97" t="s">
        <v>9</v>
      </c>
      <c r="Q45" s="96">
        <f>IF(S45="","",IF(S45=0,0,COUNT(S45:AB45)))</f>
        <v>2</v>
      </c>
      <c r="R45" s="95" t="str">
        <f>Auxiliar!$L$13</f>
        <v>FELIPE</v>
      </c>
      <c r="S45" s="97">
        <v>10</v>
      </c>
      <c r="T45" s="97">
        <v>11</v>
      </c>
      <c r="U45" s="97"/>
      <c r="V45" s="97"/>
      <c r="W45" s="97"/>
      <c r="X45" s="97"/>
      <c r="Y45" s="97"/>
      <c r="Z45" s="97"/>
      <c r="AA45" s="97"/>
      <c r="AB45" s="97"/>
    </row>
    <row r="46" spans="1:28" s="70" customFormat="1" ht="18" customHeight="1" x14ac:dyDescent="0.25">
      <c r="A46" s="170"/>
      <c r="B46" s="103">
        <v>8</v>
      </c>
      <c r="C46" s="93" t="s">
        <v>90</v>
      </c>
      <c r="D46" s="94">
        <v>8</v>
      </c>
      <c r="E46" s="94">
        <v>4</v>
      </c>
      <c r="F46" s="94">
        <v>9</v>
      </c>
      <c r="G46" s="94"/>
      <c r="H46" s="94"/>
      <c r="I46" s="94"/>
      <c r="J46" s="94"/>
      <c r="K46" s="94"/>
      <c r="L46" s="94"/>
      <c r="M46" s="94"/>
      <c r="N46" s="95" t="str">
        <f>Auxiliar!$L$11</f>
        <v>VANDER</v>
      </c>
      <c r="O46" s="96">
        <f t="shared" si="10"/>
        <v>3</v>
      </c>
      <c r="P46" s="97" t="s">
        <v>9</v>
      </c>
      <c r="Q46" s="96">
        <f t="shared" si="11"/>
        <v>2</v>
      </c>
      <c r="R46" s="95" t="str">
        <f>Auxiliar!$L$12</f>
        <v>HÉLIO</v>
      </c>
      <c r="S46" s="97">
        <v>5</v>
      </c>
      <c r="T46" s="97">
        <v>2</v>
      </c>
      <c r="U46" s="97"/>
      <c r="V46" s="97"/>
      <c r="W46" s="97"/>
      <c r="X46" s="97"/>
      <c r="Y46" s="97"/>
      <c r="Z46" s="97"/>
      <c r="AA46" s="97"/>
      <c r="AB46" s="97"/>
    </row>
    <row r="47" spans="1:28" s="70" customFormat="1" ht="18" customHeight="1" x14ac:dyDescent="0.25">
      <c r="A47" s="170"/>
      <c r="B47" s="103">
        <v>9</v>
      </c>
      <c r="C47" s="93" t="s">
        <v>105</v>
      </c>
      <c r="D47" s="94">
        <v>5</v>
      </c>
      <c r="E47" s="94"/>
      <c r="F47" s="94"/>
      <c r="G47" s="94"/>
      <c r="H47" s="94"/>
      <c r="I47" s="94"/>
      <c r="J47" s="94"/>
      <c r="K47" s="94"/>
      <c r="L47" s="94"/>
      <c r="M47" s="94"/>
      <c r="N47" s="95" t="str">
        <f>Auxiliar!$L$29</f>
        <v>AMAURI</v>
      </c>
      <c r="O47" s="96">
        <f t="shared" si="10"/>
        <v>1</v>
      </c>
      <c r="P47" s="97" t="s">
        <v>9</v>
      </c>
      <c r="Q47" s="96">
        <f t="shared" si="11"/>
        <v>1</v>
      </c>
      <c r="R47" s="95" t="str">
        <f>Auxiliar!$L$27</f>
        <v>THIAGO</v>
      </c>
      <c r="S47" s="97">
        <v>11</v>
      </c>
      <c r="T47" s="97"/>
      <c r="U47" s="97"/>
      <c r="V47" s="97"/>
      <c r="W47" s="97"/>
      <c r="X47" s="97"/>
      <c r="Y47" s="97"/>
      <c r="Z47" s="97"/>
      <c r="AA47" s="97"/>
      <c r="AB47" s="97"/>
    </row>
    <row r="48" spans="1:28" s="70" customFormat="1" ht="18" customHeight="1" x14ac:dyDescent="0.25">
      <c r="A48" s="170"/>
      <c r="B48" s="103">
        <v>11</v>
      </c>
      <c r="C48" s="93" t="s">
        <v>84</v>
      </c>
      <c r="D48" s="94">
        <v>0</v>
      </c>
      <c r="E48" s="94"/>
      <c r="F48" s="94"/>
      <c r="G48" s="94"/>
      <c r="H48" s="94"/>
      <c r="I48" s="94"/>
      <c r="J48" s="94"/>
      <c r="K48" s="94"/>
      <c r="L48" s="94"/>
      <c r="M48" s="94"/>
      <c r="N48" s="95" t="str">
        <f>Auxiliar!$L$30</f>
        <v>LUIZ GOMES</v>
      </c>
      <c r="O48" s="96">
        <f t="shared" si="10"/>
        <v>0</v>
      </c>
      <c r="P48" s="97" t="s">
        <v>9</v>
      </c>
      <c r="Q48" s="96">
        <f t="shared" si="11"/>
        <v>3</v>
      </c>
      <c r="R48" s="95" t="str">
        <f>Auxiliar!$L$26</f>
        <v>LUIZ CLAUDIO</v>
      </c>
      <c r="S48" s="97">
        <v>11</v>
      </c>
      <c r="T48" s="97">
        <v>2</v>
      </c>
      <c r="U48" s="97">
        <v>3</v>
      </c>
      <c r="V48" s="97"/>
      <c r="W48" s="97"/>
      <c r="X48" s="97"/>
      <c r="Y48" s="97"/>
      <c r="Z48" s="97"/>
      <c r="AA48" s="97"/>
      <c r="AB48" s="97"/>
    </row>
    <row r="49" spans="1:29" s="70" customFormat="1" ht="18" customHeight="1" x14ac:dyDescent="0.25">
      <c r="A49" s="170"/>
      <c r="B49" s="103">
        <v>12</v>
      </c>
      <c r="C49" s="93" t="s">
        <v>78</v>
      </c>
      <c r="D49" s="94">
        <v>11</v>
      </c>
      <c r="E49" s="94"/>
      <c r="F49" s="94"/>
      <c r="G49" s="94"/>
      <c r="H49" s="94"/>
      <c r="I49" s="94"/>
      <c r="J49" s="94"/>
      <c r="K49" s="94"/>
      <c r="L49" s="94"/>
      <c r="M49" s="94"/>
      <c r="N49" s="95" t="str">
        <f>Auxiliar!$L$31</f>
        <v>WILLIAM MOREIRA</v>
      </c>
      <c r="O49" s="96">
        <f t="shared" ref="O49" si="12">IF(D49="","",IF(D49=0,0,COUNT(D49:M49)))</f>
        <v>1</v>
      </c>
      <c r="P49" s="97" t="s">
        <v>9</v>
      </c>
      <c r="Q49" s="96">
        <f t="shared" ref="Q49" si="13">IF(S49="","",IF(S49=0,0,COUNT(S49:AB49)))</f>
        <v>1</v>
      </c>
      <c r="R49" s="95" t="str">
        <f>Auxiliar!$L$32</f>
        <v>JEAN</v>
      </c>
      <c r="S49" s="97">
        <v>9</v>
      </c>
      <c r="T49" s="97"/>
      <c r="U49" s="97"/>
      <c r="V49" s="97"/>
      <c r="W49" s="97"/>
      <c r="X49" s="97"/>
      <c r="Y49" s="97"/>
      <c r="Z49" s="97"/>
      <c r="AA49" s="97"/>
      <c r="AB49" s="97"/>
    </row>
    <row r="50" spans="1:29" s="70" customFormat="1" ht="18" customHeight="1" x14ac:dyDescent="0.25">
      <c r="A50" s="161">
        <v>0.625</v>
      </c>
      <c r="B50" s="103">
        <v>4</v>
      </c>
      <c r="C50" s="88" t="s">
        <v>82</v>
      </c>
      <c r="D50" s="89">
        <v>8</v>
      </c>
      <c r="E50" s="89">
        <v>2</v>
      </c>
      <c r="F50" s="89">
        <v>8</v>
      </c>
      <c r="G50" s="89"/>
      <c r="H50" s="89"/>
      <c r="I50" s="89"/>
      <c r="J50" s="89"/>
      <c r="K50" s="89"/>
      <c r="L50" s="89"/>
      <c r="M50" s="89"/>
      <c r="N50" s="90" t="str">
        <f>Auxiliar!$L$26</f>
        <v>LUIZ CLAUDIO</v>
      </c>
      <c r="O50" s="91">
        <f t="shared" ref="O50:O73" si="14">IF(D50="","",IF(D50=0,0,COUNT(D50:M50)))</f>
        <v>3</v>
      </c>
      <c r="P50" s="92" t="s">
        <v>9</v>
      </c>
      <c r="Q50" s="91">
        <f t="shared" ref="Q50:Q73" si="15">IF(S50="","",IF(S50=0,0,COUNT(S50:AB50)))</f>
        <v>1</v>
      </c>
      <c r="R50" s="90" t="str">
        <f>Auxiliar!$L$29</f>
        <v>AMAURI</v>
      </c>
      <c r="S50" s="92">
        <v>11</v>
      </c>
      <c r="T50" s="92"/>
      <c r="U50" s="92"/>
      <c r="V50" s="92"/>
      <c r="W50" s="92"/>
      <c r="X50" s="92"/>
      <c r="Y50" s="92"/>
      <c r="Z50" s="92"/>
      <c r="AA50" s="92"/>
      <c r="AB50" s="92"/>
    </row>
    <row r="51" spans="1:29" s="70" customFormat="1" ht="18" customHeight="1" x14ac:dyDescent="0.25">
      <c r="A51" s="161"/>
      <c r="B51" s="103">
        <v>5</v>
      </c>
      <c r="C51" s="88" t="s">
        <v>81</v>
      </c>
      <c r="D51" s="89">
        <v>0</v>
      </c>
      <c r="E51" s="89"/>
      <c r="F51" s="89"/>
      <c r="G51" s="89"/>
      <c r="H51" s="89"/>
      <c r="I51" s="89"/>
      <c r="J51" s="89"/>
      <c r="K51" s="89"/>
      <c r="L51" s="89"/>
      <c r="M51" s="89" t="s">
        <v>113</v>
      </c>
      <c r="N51" s="90" t="str">
        <f>Auxiliar!$L$27</f>
        <v>THIAGO</v>
      </c>
      <c r="O51" s="91">
        <f t="shared" si="14"/>
        <v>0</v>
      </c>
      <c r="P51" s="92" t="s">
        <v>9</v>
      </c>
      <c r="Q51" s="91">
        <f t="shared" si="15"/>
        <v>2</v>
      </c>
      <c r="R51" s="90" t="str">
        <f>Auxiliar!$L$28</f>
        <v>VASQUES</v>
      </c>
      <c r="S51" s="92">
        <v>8</v>
      </c>
      <c r="T51" s="92">
        <v>9</v>
      </c>
      <c r="U51" s="92"/>
      <c r="V51" s="92"/>
      <c r="W51" s="92"/>
      <c r="X51" s="92"/>
      <c r="Y51" s="92"/>
      <c r="Z51" s="92" t="s">
        <v>113</v>
      </c>
      <c r="AA51" s="92" t="s">
        <v>113</v>
      </c>
      <c r="AB51" s="92" t="s">
        <v>113</v>
      </c>
      <c r="AC51" s="70" t="s">
        <v>114</v>
      </c>
    </row>
    <row r="52" spans="1:29" s="70" customFormat="1" ht="18" customHeight="1" x14ac:dyDescent="0.25">
      <c r="A52" s="161"/>
      <c r="B52" s="103">
        <v>6</v>
      </c>
      <c r="C52" s="88" t="s">
        <v>83</v>
      </c>
      <c r="D52" s="89">
        <v>0</v>
      </c>
      <c r="E52" s="89"/>
      <c r="F52" s="89"/>
      <c r="G52" s="89"/>
      <c r="H52" s="89"/>
      <c r="I52" s="89"/>
      <c r="J52" s="89"/>
      <c r="K52" s="89"/>
      <c r="L52" s="89"/>
      <c r="M52" s="89"/>
      <c r="N52" s="90" t="str">
        <f>Auxiliar!$L$4</f>
        <v>FRANCISCO</v>
      </c>
      <c r="O52" s="91">
        <f t="shared" si="14"/>
        <v>0</v>
      </c>
      <c r="P52" s="92" t="s">
        <v>9</v>
      </c>
      <c r="Q52" s="91">
        <f t="shared" si="15"/>
        <v>0</v>
      </c>
      <c r="R52" s="90" t="str">
        <f>Auxiliar!$L$2</f>
        <v>JULIANO</v>
      </c>
      <c r="S52" s="92">
        <v>0</v>
      </c>
      <c r="T52" s="92"/>
      <c r="U52" s="92"/>
      <c r="V52" s="92"/>
      <c r="W52" s="92"/>
      <c r="X52" s="92"/>
      <c r="Y52" s="92"/>
      <c r="Z52" s="92"/>
      <c r="AA52" s="92"/>
      <c r="AB52" s="92"/>
    </row>
    <row r="53" spans="1:29" s="70" customFormat="1" ht="18" customHeight="1" x14ac:dyDescent="0.25">
      <c r="A53" s="161"/>
      <c r="B53" s="103">
        <v>7</v>
      </c>
      <c r="C53" s="88" t="s">
        <v>70</v>
      </c>
      <c r="D53" s="89">
        <v>9</v>
      </c>
      <c r="E53" s="89"/>
      <c r="F53" s="89"/>
      <c r="G53" s="89"/>
      <c r="H53" s="89"/>
      <c r="I53" s="89"/>
      <c r="J53" s="89"/>
      <c r="K53" s="89"/>
      <c r="L53" s="89"/>
      <c r="M53" s="89"/>
      <c r="N53" s="90" t="str">
        <f>Auxiliar!$L$5</f>
        <v>MAGNO</v>
      </c>
      <c r="O53" s="91">
        <f t="shared" si="14"/>
        <v>1</v>
      </c>
      <c r="P53" s="92" t="s">
        <v>9</v>
      </c>
      <c r="Q53" s="91">
        <f t="shared" si="15"/>
        <v>0</v>
      </c>
      <c r="R53" s="90" t="str">
        <f>Auxiliar!$L$8</f>
        <v>MARCELO PORTO</v>
      </c>
      <c r="S53" s="92">
        <v>0</v>
      </c>
      <c r="T53" s="92"/>
      <c r="U53" s="92"/>
      <c r="V53" s="92"/>
      <c r="W53" s="92"/>
      <c r="X53" s="92"/>
      <c r="Y53" s="92"/>
      <c r="Z53" s="92"/>
      <c r="AA53" s="92"/>
      <c r="AB53" s="92"/>
    </row>
    <row r="54" spans="1:29" s="70" customFormat="1" ht="18" customHeight="1" x14ac:dyDescent="0.25">
      <c r="A54" s="161"/>
      <c r="B54" s="103">
        <v>8</v>
      </c>
      <c r="C54" s="88" t="s">
        <v>63</v>
      </c>
      <c r="D54" s="89">
        <v>0</v>
      </c>
      <c r="E54" s="89"/>
      <c r="F54" s="89"/>
      <c r="G54" s="89"/>
      <c r="H54" s="89"/>
      <c r="I54" s="89"/>
      <c r="J54" s="89"/>
      <c r="K54" s="89"/>
      <c r="L54" s="89"/>
      <c r="M54" s="89"/>
      <c r="N54" s="90" t="str">
        <f>Auxiliar!$L$24</f>
        <v>MARQUINHOS</v>
      </c>
      <c r="O54" s="91">
        <f t="shared" si="14"/>
        <v>0</v>
      </c>
      <c r="P54" s="92" t="s">
        <v>9</v>
      </c>
      <c r="Q54" s="91">
        <f t="shared" si="15"/>
        <v>0</v>
      </c>
      <c r="R54" s="90" t="str">
        <f>Auxiliar!$L$22</f>
        <v>IZALCI</v>
      </c>
      <c r="S54" s="92">
        <v>0</v>
      </c>
      <c r="T54" s="92"/>
      <c r="U54" s="92"/>
      <c r="V54" s="92"/>
      <c r="W54" s="92"/>
      <c r="X54" s="92"/>
      <c r="Y54" s="92"/>
      <c r="Z54" s="92"/>
      <c r="AA54" s="92"/>
      <c r="AB54" s="92"/>
    </row>
    <row r="55" spans="1:29" s="70" customFormat="1" ht="18" customHeight="1" x14ac:dyDescent="0.25">
      <c r="A55" s="161"/>
      <c r="B55" s="103">
        <v>9</v>
      </c>
      <c r="C55" s="88" t="s">
        <v>64</v>
      </c>
      <c r="D55" s="89">
        <v>13</v>
      </c>
      <c r="E55" s="89">
        <v>13</v>
      </c>
      <c r="F55" s="89">
        <v>13</v>
      </c>
      <c r="G55" s="89">
        <v>9</v>
      </c>
      <c r="H55" s="89"/>
      <c r="I55" s="89"/>
      <c r="J55" s="89"/>
      <c r="K55" s="89"/>
      <c r="L55" s="89"/>
      <c r="M55" s="89"/>
      <c r="N55" s="90" t="str">
        <f>Auxiliar!$L$18</f>
        <v>ALCIDES</v>
      </c>
      <c r="O55" s="91">
        <f t="shared" si="14"/>
        <v>4</v>
      </c>
      <c r="P55" s="92" t="s">
        <v>9</v>
      </c>
      <c r="Q55" s="91">
        <f t="shared" si="15"/>
        <v>0</v>
      </c>
      <c r="R55" s="90" t="str">
        <f>Auxiliar!$L$21</f>
        <v>PAULO CÉSAR</v>
      </c>
      <c r="S55" s="92">
        <v>0</v>
      </c>
      <c r="T55" s="92"/>
      <c r="U55" s="92"/>
      <c r="V55" s="92"/>
      <c r="W55" s="92"/>
      <c r="X55" s="92"/>
      <c r="Y55" s="92"/>
      <c r="Z55" s="92"/>
      <c r="AA55" s="92"/>
      <c r="AB55" s="92"/>
    </row>
    <row r="56" spans="1:29" s="70" customFormat="1" ht="18" customHeight="1" x14ac:dyDescent="0.25">
      <c r="A56" s="161"/>
      <c r="B56" s="103">
        <v>11</v>
      </c>
      <c r="C56" s="88" t="s">
        <v>75</v>
      </c>
      <c r="D56" s="89">
        <v>0</v>
      </c>
      <c r="E56" s="89"/>
      <c r="F56" s="89"/>
      <c r="G56" s="89"/>
      <c r="H56" s="89"/>
      <c r="I56" s="89"/>
      <c r="J56" s="89"/>
      <c r="K56" s="89"/>
      <c r="L56" s="89"/>
      <c r="M56" s="89"/>
      <c r="N56" s="90" t="str">
        <f>Auxiliar!$L$19</f>
        <v>BETO</v>
      </c>
      <c r="O56" s="91">
        <f t="shared" si="14"/>
        <v>0</v>
      </c>
      <c r="P56" s="92" t="s">
        <v>9</v>
      </c>
      <c r="Q56" s="91">
        <f t="shared" si="15"/>
        <v>0</v>
      </c>
      <c r="R56" s="90" t="str">
        <f>Auxiliar!$L$20</f>
        <v>HEAVY</v>
      </c>
      <c r="S56" s="92">
        <v>0</v>
      </c>
      <c r="T56" s="92"/>
      <c r="U56" s="92"/>
      <c r="V56" s="92"/>
      <c r="W56" s="92"/>
      <c r="X56" s="92"/>
      <c r="Y56" s="92"/>
      <c r="Z56" s="92"/>
      <c r="AA56" s="92"/>
      <c r="AB56" s="92"/>
    </row>
    <row r="57" spans="1:29" s="70" customFormat="1" ht="18" customHeight="1" x14ac:dyDescent="0.25">
      <c r="A57" s="161"/>
      <c r="B57" s="103">
        <v>12</v>
      </c>
      <c r="C57" s="88" t="s">
        <v>80</v>
      </c>
      <c r="D57" s="89">
        <v>9</v>
      </c>
      <c r="E57" s="89"/>
      <c r="F57" s="89"/>
      <c r="G57" s="89"/>
      <c r="H57" s="89"/>
      <c r="I57" s="89"/>
      <c r="J57" s="89"/>
      <c r="K57" s="89"/>
      <c r="L57" s="89"/>
      <c r="M57" s="89"/>
      <c r="N57" s="90" t="str">
        <f>Auxiliar!$L$32</f>
        <v>JEAN</v>
      </c>
      <c r="O57" s="91">
        <f t="shared" si="14"/>
        <v>1</v>
      </c>
      <c r="P57" s="92" t="s">
        <v>9</v>
      </c>
      <c r="Q57" s="91">
        <f t="shared" si="15"/>
        <v>0</v>
      </c>
      <c r="R57" s="90" t="str">
        <f>Auxiliar!$L$30</f>
        <v>LUIZ GOMES</v>
      </c>
      <c r="S57" s="92">
        <v>0</v>
      </c>
      <c r="T57" s="92"/>
      <c r="U57" s="92"/>
      <c r="V57" s="92"/>
      <c r="W57" s="92"/>
      <c r="X57" s="92"/>
      <c r="Y57" s="92"/>
      <c r="Z57" s="92"/>
      <c r="AA57" s="92"/>
      <c r="AB57" s="92"/>
    </row>
    <row r="58" spans="1:29" s="70" customFormat="1" ht="18" customHeight="1" x14ac:dyDescent="0.25">
      <c r="A58" s="162">
        <v>0.66666666666666663</v>
      </c>
      <c r="B58" s="103">
        <v>4</v>
      </c>
      <c r="C58" s="98" t="s">
        <v>79</v>
      </c>
      <c r="D58" s="99">
        <v>7</v>
      </c>
      <c r="E58" s="99"/>
      <c r="F58" s="99"/>
      <c r="G58" s="99"/>
      <c r="H58" s="99"/>
      <c r="I58" s="99"/>
      <c r="J58" s="99"/>
      <c r="K58" s="99"/>
      <c r="L58" s="99"/>
      <c r="M58" s="99"/>
      <c r="N58" s="100" t="str">
        <f>Auxiliar!$L$21</f>
        <v>PAULO CÉSAR</v>
      </c>
      <c r="O58" s="101">
        <f t="shared" si="14"/>
        <v>1</v>
      </c>
      <c r="P58" s="102" t="s">
        <v>9</v>
      </c>
      <c r="Q58" s="101">
        <f t="shared" si="15"/>
        <v>2</v>
      </c>
      <c r="R58" s="100" t="str">
        <f>Auxiliar!$L$24</f>
        <v>MARQUINHOS</v>
      </c>
      <c r="S58" s="102">
        <v>9</v>
      </c>
      <c r="T58" s="102">
        <v>15</v>
      </c>
      <c r="U58" s="102"/>
      <c r="V58" s="102"/>
      <c r="W58" s="102"/>
      <c r="X58" s="102"/>
      <c r="Y58" s="102"/>
      <c r="Z58" s="102"/>
      <c r="AA58" s="102"/>
      <c r="AB58" s="102"/>
    </row>
    <row r="59" spans="1:29" s="70" customFormat="1" ht="18" customHeight="1" x14ac:dyDescent="0.25">
      <c r="A59" s="162"/>
      <c r="B59" s="103">
        <v>5</v>
      </c>
      <c r="C59" s="98" t="s">
        <v>74</v>
      </c>
      <c r="D59" s="99">
        <v>0</v>
      </c>
      <c r="E59" s="99"/>
      <c r="F59" s="99"/>
      <c r="G59" s="99"/>
      <c r="H59" s="99"/>
      <c r="I59" s="99"/>
      <c r="J59" s="99"/>
      <c r="K59" s="99"/>
      <c r="L59" s="99"/>
      <c r="M59" s="99"/>
      <c r="N59" s="100" t="str">
        <f>Auxiliar!$L$22</f>
        <v>IZALCI</v>
      </c>
      <c r="O59" s="101">
        <f t="shared" si="14"/>
        <v>0</v>
      </c>
      <c r="P59" s="102" t="s">
        <v>9</v>
      </c>
      <c r="Q59" s="101">
        <f t="shared" si="15"/>
        <v>1</v>
      </c>
      <c r="R59" s="100" t="str">
        <f>Auxiliar!$L$23</f>
        <v>TONINHO</v>
      </c>
      <c r="S59" s="102">
        <v>11</v>
      </c>
      <c r="T59" s="102"/>
      <c r="U59" s="102"/>
      <c r="V59" s="102"/>
      <c r="W59" s="102"/>
      <c r="X59" s="102"/>
      <c r="Y59" s="102"/>
      <c r="Z59" s="102"/>
      <c r="AA59" s="102"/>
      <c r="AB59" s="102"/>
    </row>
    <row r="60" spans="1:29" s="70" customFormat="1" ht="18" customHeight="1" x14ac:dyDescent="0.25">
      <c r="A60" s="162"/>
      <c r="B60" s="103">
        <v>6</v>
      </c>
      <c r="C60" s="98" t="s">
        <v>62</v>
      </c>
      <c r="D60" s="99">
        <v>0</v>
      </c>
      <c r="E60" s="99"/>
      <c r="F60" s="99"/>
      <c r="G60" s="99"/>
      <c r="H60" s="99"/>
      <c r="I60" s="99"/>
      <c r="J60" s="99"/>
      <c r="K60" s="99"/>
      <c r="L60" s="99"/>
      <c r="M60" s="99"/>
      <c r="N60" s="100" t="str">
        <f>Auxiliar!$L$28</f>
        <v>VASQUES</v>
      </c>
      <c r="O60" s="101">
        <f t="shared" si="14"/>
        <v>0</v>
      </c>
      <c r="P60" s="102" t="s">
        <v>9</v>
      </c>
      <c r="Q60" s="101">
        <f t="shared" si="15"/>
        <v>2</v>
      </c>
      <c r="R60" s="100" t="str">
        <f>Auxiliar!$L$26</f>
        <v>LUIZ CLAUDIO</v>
      </c>
      <c r="S60" s="102">
        <v>7</v>
      </c>
      <c r="T60" s="102">
        <v>19</v>
      </c>
      <c r="U60" s="102"/>
      <c r="V60" s="102"/>
      <c r="W60" s="102"/>
      <c r="X60" s="102"/>
      <c r="Y60" s="102"/>
      <c r="Z60" s="102"/>
      <c r="AA60" s="102"/>
      <c r="AB60" s="102"/>
    </row>
    <row r="61" spans="1:29" s="70" customFormat="1" ht="18" customHeight="1" x14ac:dyDescent="0.25">
      <c r="A61" s="162"/>
      <c r="B61" s="103">
        <v>7</v>
      </c>
      <c r="C61" s="98" t="s">
        <v>77</v>
      </c>
      <c r="D61" s="99">
        <v>7</v>
      </c>
      <c r="E61" s="99">
        <v>8</v>
      </c>
      <c r="F61" s="99"/>
      <c r="G61" s="99"/>
      <c r="H61" s="99"/>
      <c r="I61" s="99"/>
      <c r="J61" s="99"/>
      <c r="K61" s="99"/>
      <c r="L61" s="99"/>
      <c r="M61" s="99"/>
      <c r="N61" s="100" t="str">
        <f>Auxiliar!$L$29</f>
        <v>AMAURI</v>
      </c>
      <c r="O61" s="101">
        <f t="shared" si="14"/>
        <v>2</v>
      </c>
      <c r="P61" s="102" t="s">
        <v>9</v>
      </c>
      <c r="Q61" s="101">
        <f t="shared" si="15"/>
        <v>0</v>
      </c>
      <c r="R61" s="100" t="str">
        <f>Auxiliar!$L$32</f>
        <v>JEAN</v>
      </c>
      <c r="S61" s="102">
        <v>0</v>
      </c>
      <c r="T61" s="102"/>
      <c r="U61" s="102"/>
      <c r="V61" s="102"/>
      <c r="W61" s="102"/>
      <c r="X61" s="102"/>
      <c r="Y61" s="102"/>
      <c r="Z61" s="102"/>
      <c r="AA61" s="102"/>
      <c r="AB61" s="102"/>
    </row>
    <row r="62" spans="1:29" s="70" customFormat="1" ht="18" customHeight="1" x14ac:dyDescent="0.25">
      <c r="A62" s="162"/>
      <c r="B62" s="103">
        <v>8</v>
      </c>
      <c r="C62" s="98" t="s">
        <v>86</v>
      </c>
      <c r="D62" s="99">
        <v>8</v>
      </c>
      <c r="E62" s="99"/>
      <c r="F62" s="99"/>
      <c r="G62" s="99"/>
      <c r="H62" s="99"/>
      <c r="I62" s="99"/>
      <c r="J62" s="99"/>
      <c r="K62" s="99"/>
      <c r="L62" s="99"/>
      <c r="M62" s="99"/>
      <c r="N62" s="100" t="str">
        <f>Auxiliar!$L$30</f>
        <v>LUIZ GOMES</v>
      </c>
      <c r="O62" s="101">
        <f t="shared" si="14"/>
        <v>1</v>
      </c>
      <c r="P62" s="102" t="s">
        <v>9</v>
      </c>
      <c r="Q62" s="101">
        <f t="shared" si="15"/>
        <v>2</v>
      </c>
      <c r="R62" s="100" t="str">
        <f>Auxiliar!$L$31</f>
        <v>WILLIAM MOREIRA</v>
      </c>
      <c r="S62" s="102">
        <v>11</v>
      </c>
      <c r="T62" s="102">
        <v>9</v>
      </c>
      <c r="U62" s="102"/>
      <c r="V62" s="102"/>
      <c r="W62" s="102"/>
      <c r="X62" s="102"/>
      <c r="Y62" s="102"/>
      <c r="Z62" s="102"/>
      <c r="AA62" s="102"/>
      <c r="AB62" s="102"/>
    </row>
    <row r="63" spans="1:29" s="70" customFormat="1" ht="18" customHeight="1" x14ac:dyDescent="0.25">
      <c r="A63" s="162"/>
      <c r="B63" s="103">
        <v>9</v>
      </c>
      <c r="C63" s="98" t="s">
        <v>66</v>
      </c>
      <c r="D63" s="99">
        <v>8</v>
      </c>
      <c r="E63" s="99"/>
      <c r="F63" s="99"/>
      <c r="G63" s="99"/>
      <c r="H63" s="99"/>
      <c r="I63" s="99"/>
      <c r="J63" s="99"/>
      <c r="K63" s="99"/>
      <c r="L63" s="99"/>
      <c r="M63" s="99"/>
      <c r="N63" s="100" t="str">
        <f>Auxiliar!$L$12</f>
        <v>HÉLIO</v>
      </c>
      <c r="O63" s="101">
        <f t="shared" si="14"/>
        <v>1</v>
      </c>
      <c r="P63" s="102" t="s">
        <v>9</v>
      </c>
      <c r="Q63" s="101">
        <f t="shared" si="15"/>
        <v>2</v>
      </c>
      <c r="R63" s="100" t="str">
        <f>Auxiliar!$L$10</f>
        <v>JUNIOR</v>
      </c>
      <c r="S63" s="102">
        <v>8</v>
      </c>
      <c r="T63" s="102">
        <v>9</v>
      </c>
      <c r="U63" s="102"/>
      <c r="V63" s="102"/>
      <c r="W63" s="102"/>
      <c r="X63" s="102"/>
      <c r="Y63" s="102"/>
      <c r="Z63" s="102"/>
      <c r="AA63" s="102"/>
      <c r="AB63" s="102"/>
    </row>
    <row r="64" spans="1:29" s="70" customFormat="1" ht="18" customHeight="1" x14ac:dyDescent="0.25">
      <c r="A64" s="162"/>
      <c r="B64" s="103">
        <v>11</v>
      </c>
      <c r="C64" s="98" t="s">
        <v>78</v>
      </c>
      <c r="D64" s="99">
        <v>0</v>
      </c>
      <c r="E64" s="99"/>
      <c r="F64" s="99"/>
      <c r="G64" s="99"/>
      <c r="H64" s="99"/>
      <c r="I64" s="99"/>
      <c r="J64" s="99"/>
      <c r="K64" s="99"/>
      <c r="L64" s="99"/>
      <c r="M64" s="99"/>
      <c r="N64" s="100" t="str">
        <f>Auxiliar!$L$13</f>
        <v>FELIPE</v>
      </c>
      <c r="O64" s="101">
        <f t="shared" si="14"/>
        <v>0</v>
      </c>
      <c r="P64" s="102" t="s">
        <v>9</v>
      </c>
      <c r="Q64" s="101">
        <f t="shared" si="15"/>
        <v>0</v>
      </c>
      <c r="R64" s="100" t="str">
        <f>Auxiliar!$L$16</f>
        <v>RODRIGO GUIMARÃES</v>
      </c>
      <c r="S64" s="102">
        <v>0</v>
      </c>
      <c r="T64" s="102"/>
      <c r="U64" s="102"/>
      <c r="V64" s="102"/>
      <c r="W64" s="102"/>
      <c r="X64" s="102"/>
      <c r="Y64" s="102"/>
      <c r="Z64" s="102"/>
      <c r="AA64" s="102"/>
      <c r="AB64" s="102"/>
    </row>
    <row r="65" spans="1:28" s="70" customFormat="1" ht="18" customHeight="1" x14ac:dyDescent="0.25">
      <c r="A65" s="162"/>
      <c r="B65" s="103">
        <v>12</v>
      </c>
      <c r="C65" s="98" t="s">
        <v>76</v>
      </c>
      <c r="D65" s="99">
        <v>7</v>
      </c>
      <c r="E65" s="99"/>
      <c r="F65" s="99"/>
      <c r="G65" s="99"/>
      <c r="H65" s="99"/>
      <c r="I65" s="99"/>
      <c r="J65" s="99"/>
      <c r="K65" s="99"/>
      <c r="L65" s="99"/>
      <c r="M65" s="99"/>
      <c r="N65" s="100" t="str">
        <f>Auxiliar!$L$20</f>
        <v>HEAVY</v>
      </c>
      <c r="O65" s="101">
        <f t="shared" si="14"/>
        <v>1</v>
      </c>
      <c r="P65" s="102" t="s">
        <v>9</v>
      </c>
      <c r="Q65" s="101">
        <f t="shared" si="15"/>
        <v>1</v>
      </c>
      <c r="R65" s="100" t="str">
        <f>Auxiliar!$L$18</f>
        <v>ALCIDES</v>
      </c>
      <c r="S65" s="102">
        <v>15</v>
      </c>
      <c r="T65" s="102"/>
      <c r="U65" s="102"/>
      <c r="V65" s="102"/>
      <c r="W65" s="102"/>
      <c r="X65" s="102"/>
      <c r="Y65" s="102"/>
      <c r="Z65" s="102"/>
      <c r="AA65" s="102"/>
      <c r="AB65" s="102"/>
    </row>
    <row r="66" spans="1:28" s="70" customFormat="1" ht="18" customHeight="1" x14ac:dyDescent="0.25">
      <c r="A66" s="163">
        <v>0.70833333333333337</v>
      </c>
      <c r="B66" s="103">
        <v>4</v>
      </c>
      <c r="C66" s="83" t="s">
        <v>67</v>
      </c>
      <c r="D66" s="84">
        <v>7</v>
      </c>
      <c r="E66" s="84"/>
      <c r="F66" s="84"/>
      <c r="G66" s="84"/>
      <c r="H66" s="84"/>
      <c r="I66" s="84"/>
      <c r="J66" s="84"/>
      <c r="K66" s="84"/>
      <c r="L66" s="84"/>
      <c r="M66" s="84"/>
      <c r="N66" s="85" t="str">
        <f>Auxiliar!$L$2</f>
        <v>JULIANO</v>
      </c>
      <c r="O66" s="86">
        <f t="shared" si="14"/>
        <v>1</v>
      </c>
      <c r="P66" s="87" t="s">
        <v>9</v>
      </c>
      <c r="Q66" s="86">
        <f t="shared" si="15"/>
        <v>1</v>
      </c>
      <c r="R66" s="85" t="str">
        <f>Auxiliar!$L$3</f>
        <v>JORGE DIAS</v>
      </c>
      <c r="S66" s="87">
        <v>10</v>
      </c>
      <c r="T66" s="87"/>
      <c r="U66" s="87"/>
      <c r="V66" s="87"/>
      <c r="W66" s="87"/>
      <c r="X66" s="87"/>
      <c r="Y66" s="87"/>
      <c r="Z66" s="87"/>
      <c r="AA66" s="87"/>
      <c r="AB66" s="87"/>
    </row>
    <row r="67" spans="1:28" s="70" customFormat="1" ht="18" customHeight="1" x14ac:dyDescent="0.25">
      <c r="A67" s="163"/>
      <c r="B67" s="103">
        <v>5</v>
      </c>
      <c r="C67" s="83" t="s">
        <v>68</v>
      </c>
      <c r="D67" s="84">
        <v>19</v>
      </c>
      <c r="E67" s="84"/>
      <c r="F67" s="84"/>
      <c r="G67" s="84"/>
      <c r="H67" s="84"/>
      <c r="I67" s="84"/>
      <c r="J67" s="84"/>
      <c r="K67" s="84"/>
      <c r="L67" s="84"/>
      <c r="M67" s="84"/>
      <c r="N67" s="85" t="str">
        <f>Auxiliar!$L$15</f>
        <v>AÉCIO</v>
      </c>
      <c r="O67" s="86">
        <f t="shared" si="14"/>
        <v>1</v>
      </c>
      <c r="P67" s="87" t="s">
        <v>9</v>
      </c>
      <c r="Q67" s="86">
        <f t="shared" si="15"/>
        <v>1</v>
      </c>
      <c r="R67" s="85" t="str">
        <f>Auxiliar!$L$13</f>
        <v>FELIPE</v>
      </c>
      <c r="S67" s="87">
        <v>4</v>
      </c>
      <c r="T67" s="87"/>
      <c r="U67" s="87"/>
      <c r="V67" s="87"/>
      <c r="W67" s="87"/>
      <c r="X67" s="87"/>
      <c r="Y67" s="87"/>
      <c r="Z67" s="87"/>
      <c r="AA67" s="87" t="s">
        <v>113</v>
      </c>
      <c r="AB67" s="87" t="s">
        <v>113</v>
      </c>
    </row>
    <row r="68" spans="1:28" s="70" customFormat="1" ht="18" customHeight="1" x14ac:dyDescent="0.25">
      <c r="A68" s="163"/>
      <c r="B68" s="103">
        <v>6</v>
      </c>
      <c r="C68" s="83" t="s">
        <v>69</v>
      </c>
      <c r="D68" s="84">
        <v>0</v>
      </c>
      <c r="E68" s="84"/>
      <c r="F68" s="84"/>
      <c r="G68" s="84"/>
      <c r="H68" s="84"/>
      <c r="I68" s="84"/>
      <c r="J68" s="84"/>
      <c r="K68" s="84"/>
      <c r="L68" s="84"/>
      <c r="M68" s="84"/>
      <c r="N68" s="85" t="str">
        <f>Auxiliar!$L$16</f>
        <v>RODRIGO GUIMARÃES</v>
      </c>
      <c r="O68" s="86">
        <f t="shared" si="14"/>
        <v>0</v>
      </c>
      <c r="P68" s="87" t="s">
        <v>9</v>
      </c>
      <c r="Q68" s="86">
        <f t="shared" si="15"/>
        <v>2</v>
      </c>
      <c r="R68" s="85" t="str">
        <f>Auxiliar!$L$12</f>
        <v>HÉLIO</v>
      </c>
      <c r="S68" s="87">
        <v>6</v>
      </c>
      <c r="T68" s="87">
        <v>5</v>
      </c>
      <c r="U68" s="87"/>
      <c r="V68" s="87"/>
      <c r="W68" s="87"/>
      <c r="X68" s="87"/>
      <c r="Y68" s="87"/>
      <c r="Z68" s="87"/>
      <c r="AA68" s="87"/>
      <c r="AB68" s="87"/>
    </row>
    <row r="69" spans="1:28" s="70" customFormat="1" ht="18" customHeight="1" x14ac:dyDescent="0.25">
      <c r="A69" s="163"/>
      <c r="B69" s="103">
        <v>7</v>
      </c>
      <c r="C69" s="83" t="s">
        <v>70</v>
      </c>
      <c r="D69" s="84">
        <v>0</v>
      </c>
      <c r="E69" s="84"/>
      <c r="F69" s="84"/>
      <c r="G69" s="84"/>
      <c r="H69" s="84"/>
      <c r="I69" s="84"/>
      <c r="J69" s="84"/>
      <c r="K69" s="84"/>
      <c r="L69" s="84"/>
      <c r="M69" s="84"/>
      <c r="N69" s="85" t="str">
        <f>Auxiliar!$L$10</f>
        <v>JUNIOR</v>
      </c>
      <c r="O69" s="86">
        <f t="shared" si="14"/>
        <v>0</v>
      </c>
      <c r="P69" s="87" t="s">
        <v>9</v>
      </c>
      <c r="Q69" s="86">
        <f t="shared" si="15"/>
        <v>0</v>
      </c>
      <c r="R69" s="85" t="str">
        <f>Auxiliar!$L$11</f>
        <v>VANDER</v>
      </c>
      <c r="S69" s="87">
        <v>0</v>
      </c>
      <c r="T69" s="87"/>
      <c r="U69" s="87"/>
      <c r="V69" s="87"/>
      <c r="W69" s="87"/>
      <c r="X69" s="87"/>
      <c r="Y69" s="87"/>
      <c r="Z69" s="87"/>
      <c r="AA69" s="87"/>
      <c r="AB69" s="87"/>
    </row>
    <row r="70" spans="1:28" s="70" customFormat="1" ht="18" customHeight="1" x14ac:dyDescent="0.25">
      <c r="A70" s="163"/>
      <c r="B70" s="103">
        <v>8</v>
      </c>
      <c r="C70" s="83" t="s">
        <v>83</v>
      </c>
      <c r="D70" s="84">
        <v>7</v>
      </c>
      <c r="E70" s="84">
        <v>2</v>
      </c>
      <c r="F70" s="84">
        <v>9</v>
      </c>
      <c r="G70" s="84">
        <v>3</v>
      </c>
      <c r="H70" s="84"/>
      <c r="I70" s="84"/>
      <c r="J70" s="84"/>
      <c r="K70" s="84"/>
      <c r="L70" s="84"/>
      <c r="M70" s="84"/>
      <c r="N70" s="85" t="str">
        <f>Auxiliar!$L$23</f>
        <v>TONINHO</v>
      </c>
      <c r="O70" s="86">
        <f t="shared" si="14"/>
        <v>4</v>
      </c>
      <c r="P70" s="87" t="s">
        <v>9</v>
      </c>
      <c r="Q70" s="86">
        <f t="shared" si="15"/>
        <v>0</v>
      </c>
      <c r="R70" s="85" t="str">
        <f>Auxiliar!$L$21</f>
        <v>PAULO CÉSAR</v>
      </c>
      <c r="S70" s="87">
        <v>0</v>
      </c>
      <c r="T70" s="87"/>
      <c r="U70" s="87"/>
      <c r="V70" s="87"/>
      <c r="W70" s="87"/>
      <c r="X70" s="87"/>
      <c r="Y70" s="87"/>
      <c r="Z70" s="87"/>
      <c r="AA70" s="87"/>
      <c r="AB70" s="87" t="s">
        <v>113</v>
      </c>
    </row>
    <row r="71" spans="1:28" s="70" customFormat="1" ht="18" customHeight="1" x14ac:dyDescent="0.25">
      <c r="A71" s="163"/>
      <c r="B71" s="103">
        <v>9</v>
      </c>
      <c r="C71" s="83" t="s">
        <v>71</v>
      </c>
      <c r="D71" s="84">
        <v>4</v>
      </c>
      <c r="E71" s="84"/>
      <c r="F71" s="84"/>
      <c r="G71" s="84"/>
      <c r="H71" s="84"/>
      <c r="I71" s="84"/>
      <c r="J71" s="84"/>
      <c r="K71" s="84"/>
      <c r="L71" s="84"/>
      <c r="M71" s="84"/>
      <c r="N71" s="85" t="str">
        <f>Auxiliar!$L$24</f>
        <v>MARQUINHOS</v>
      </c>
      <c r="O71" s="86">
        <f t="shared" si="14"/>
        <v>1</v>
      </c>
      <c r="P71" s="87" t="s">
        <v>9</v>
      </c>
      <c r="Q71" s="86">
        <f t="shared" si="15"/>
        <v>3</v>
      </c>
      <c r="R71" s="85" t="str">
        <f>Auxiliar!$L$20</f>
        <v>HEAVY</v>
      </c>
      <c r="S71" s="87">
        <v>7</v>
      </c>
      <c r="T71" s="87">
        <v>4</v>
      </c>
      <c r="U71" s="87">
        <v>10</v>
      </c>
      <c r="V71" s="87"/>
      <c r="W71" s="87"/>
      <c r="X71" s="87"/>
      <c r="Y71" s="87"/>
      <c r="Z71" s="87"/>
      <c r="AA71" s="87"/>
      <c r="AB71" s="87"/>
    </row>
    <row r="72" spans="1:28" s="70" customFormat="1" ht="18" customHeight="1" x14ac:dyDescent="0.25">
      <c r="A72" s="163"/>
      <c r="B72" s="103">
        <v>11</v>
      </c>
      <c r="C72" s="83" t="s">
        <v>65</v>
      </c>
      <c r="D72" s="84">
        <v>13</v>
      </c>
      <c r="E72" s="84">
        <v>7</v>
      </c>
      <c r="F72" s="84"/>
      <c r="G72" s="84"/>
      <c r="H72" s="84"/>
      <c r="I72" s="84"/>
      <c r="J72" s="84"/>
      <c r="K72" s="84"/>
      <c r="L72" s="84"/>
      <c r="M72" s="84"/>
      <c r="N72" s="85" t="str">
        <f>Auxiliar!$L$18</f>
        <v>ALCIDES</v>
      </c>
      <c r="O72" s="86">
        <f t="shared" si="14"/>
        <v>2</v>
      </c>
      <c r="P72" s="87" t="s">
        <v>9</v>
      </c>
      <c r="Q72" s="86">
        <f t="shared" si="15"/>
        <v>1</v>
      </c>
      <c r="R72" s="85" t="str">
        <f>Auxiliar!$L$19</f>
        <v>BETO</v>
      </c>
      <c r="S72" s="87">
        <v>9</v>
      </c>
      <c r="T72" s="87"/>
      <c r="U72" s="87"/>
      <c r="V72" s="87"/>
      <c r="W72" s="87"/>
      <c r="X72" s="87"/>
      <c r="Y72" s="87"/>
      <c r="Z72" s="87"/>
      <c r="AA72" s="87"/>
      <c r="AB72" s="87"/>
    </row>
    <row r="73" spans="1:28" s="70" customFormat="1" ht="18" customHeight="1" x14ac:dyDescent="0.25">
      <c r="A73" s="163"/>
      <c r="B73" s="103">
        <v>12</v>
      </c>
      <c r="C73" s="83" t="s">
        <v>89</v>
      </c>
      <c r="D73" s="84">
        <v>0</v>
      </c>
      <c r="E73" s="84"/>
      <c r="F73" s="84"/>
      <c r="G73" s="84"/>
      <c r="H73" s="84"/>
      <c r="I73" s="84"/>
      <c r="J73" s="84"/>
      <c r="K73" s="84"/>
      <c r="L73" s="84"/>
      <c r="M73" s="84"/>
      <c r="N73" s="85" t="str">
        <f>Auxiliar!$L$7</f>
        <v>MALCHER</v>
      </c>
      <c r="O73" s="86">
        <f t="shared" si="14"/>
        <v>0</v>
      </c>
      <c r="P73" s="87" t="s">
        <v>9</v>
      </c>
      <c r="Q73" s="86">
        <f t="shared" si="15"/>
        <v>3</v>
      </c>
      <c r="R73" s="85" t="str">
        <f>Auxiliar!$L$5</f>
        <v>MAGNO</v>
      </c>
      <c r="S73" s="87">
        <v>9</v>
      </c>
      <c r="T73" s="87">
        <v>9</v>
      </c>
      <c r="U73" s="87">
        <v>9</v>
      </c>
      <c r="V73" s="87"/>
      <c r="W73" s="87"/>
      <c r="X73" s="87"/>
      <c r="Y73" s="87"/>
      <c r="Z73" s="87"/>
      <c r="AA73" s="87"/>
      <c r="AB73" s="87"/>
    </row>
    <row r="74" spans="1:28" s="70" customFormat="1" ht="18" customHeight="1" x14ac:dyDescent="0.25">
      <c r="A74" s="164">
        <v>0.75</v>
      </c>
      <c r="B74" s="103">
        <v>3</v>
      </c>
      <c r="C74" s="78" t="s">
        <v>85</v>
      </c>
      <c r="D74" s="79">
        <v>7</v>
      </c>
      <c r="E74" s="79"/>
      <c r="F74" s="79"/>
      <c r="G74" s="79"/>
      <c r="H74" s="79"/>
      <c r="I74" s="79"/>
      <c r="J74" s="79"/>
      <c r="K74" s="79"/>
      <c r="L74" s="79"/>
      <c r="M74" s="79" t="s">
        <v>113</v>
      </c>
      <c r="N74" s="80" t="str">
        <f>Auxiliar!$L$31</f>
        <v>WILLIAM MOREIRA</v>
      </c>
      <c r="O74" s="81">
        <f t="shared" ref="O74:O79" si="16">IF(D74="","",IF(D74=0,0,COUNT(D74:M74)))</f>
        <v>1</v>
      </c>
      <c r="P74" s="82" t="s">
        <v>9</v>
      </c>
      <c r="Q74" s="81">
        <f t="shared" ref="Q74:Q79" si="17">IF(S74="","",IF(S74=0,0,COUNT(S74:AB74)))</f>
        <v>0</v>
      </c>
      <c r="R74" s="80" t="str">
        <f>Auxiliar!$L$29</f>
        <v>AMAURI</v>
      </c>
      <c r="S74" s="82">
        <v>0</v>
      </c>
      <c r="T74" s="82"/>
      <c r="U74" s="82"/>
      <c r="V74" s="82"/>
      <c r="W74" s="82"/>
      <c r="X74" s="82"/>
      <c r="Y74" s="82"/>
      <c r="Z74" s="82"/>
      <c r="AA74" s="82"/>
      <c r="AB74" s="82"/>
    </row>
    <row r="75" spans="1:28" s="70" customFormat="1" ht="18" customHeight="1" x14ac:dyDescent="0.25">
      <c r="A75" s="164"/>
      <c r="B75" s="103">
        <v>4</v>
      </c>
      <c r="C75" s="78" t="s">
        <v>81</v>
      </c>
      <c r="D75" s="79">
        <v>11</v>
      </c>
      <c r="E75" s="79">
        <v>8</v>
      </c>
      <c r="F75" s="79"/>
      <c r="G75" s="79"/>
      <c r="H75" s="79"/>
      <c r="I75" s="79"/>
      <c r="J75" s="79"/>
      <c r="K75" s="79"/>
      <c r="L75" s="79"/>
      <c r="M75" s="79"/>
      <c r="N75" s="80" t="str">
        <f>Auxiliar!$L$32</f>
        <v>JEAN</v>
      </c>
      <c r="O75" s="81">
        <f t="shared" si="16"/>
        <v>2</v>
      </c>
      <c r="P75" s="82" t="s">
        <v>9</v>
      </c>
      <c r="Q75" s="81">
        <f t="shared" si="17"/>
        <v>1</v>
      </c>
      <c r="R75" s="80" t="str">
        <f>Auxiliar!$L$28</f>
        <v>VASQUES</v>
      </c>
      <c r="S75" s="82">
        <v>4</v>
      </c>
      <c r="T75" s="82"/>
      <c r="U75" s="82"/>
      <c r="V75" s="82"/>
      <c r="W75" s="82"/>
      <c r="X75" s="82"/>
      <c r="Y75" s="82"/>
      <c r="Z75" s="82"/>
      <c r="AA75" s="82"/>
      <c r="AB75" s="82"/>
    </row>
    <row r="76" spans="1:28" s="70" customFormat="1" ht="18" customHeight="1" x14ac:dyDescent="0.25">
      <c r="A76" s="164"/>
      <c r="B76" s="103">
        <v>5</v>
      </c>
      <c r="C76" s="78" t="s">
        <v>74</v>
      </c>
      <c r="D76" s="79">
        <v>0</v>
      </c>
      <c r="E76" s="79"/>
      <c r="F76" s="79"/>
      <c r="G76" s="79"/>
      <c r="H76" s="79"/>
      <c r="I76" s="79"/>
      <c r="J76" s="79"/>
      <c r="K76" s="79"/>
      <c r="L76" s="79"/>
      <c r="M76" s="79"/>
      <c r="N76" s="80" t="str">
        <f>Auxiliar!$L$26</f>
        <v>LUIZ CLAUDIO</v>
      </c>
      <c r="O76" s="81">
        <f t="shared" si="16"/>
        <v>0</v>
      </c>
      <c r="P76" s="82" t="s">
        <v>9</v>
      </c>
      <c r="Q76" s="81">
        <f t="shared" si="17"/>
        <v>1</v>
      </c>
      <c r="R76" s="80" t="str">
        <f>Auxiliar!$L$27</f>
        <v>THIAGO</v>
      </c>
      <c r="S76" s="82">
        <v>4</v>
      </c>
      <c r="T76" s="82"/>
      <c r="U76" s="82"/>
      <c r="V76" s="82"/>
      <c r="W76" s="82"/>
      <c r="X76" s="82"/>
      <c r="Y76" s="82"/>
      <c r="Z76" s="82"/>
      <c r="AA76" s="82"/>
      <c r="AB76" s="82"/>
    </row>
    <row r="77" spans="1:28" s="70" customFormat="1" ht="18" customHeight="1" x14ac:dyDescent="0.25">
      <c r="A77" s="164"/>
      <c r="B77" s="103">
        <v>6</v>
      </c>
      <c r="C77" s="78" t="s">
        <v>63</v>
      </c>
      <c r="D77" s="79">
        <v>8</v>
      </c>
      <c r="E77" s="79">
        <v>7</v>
      </c>
      <c r="F77" s="79"/>
      <c r="G77" s="79"/>
      <c r="H77" s="79"/>
      <c r="I77" s="79"/>
      <c r="J77" s="79"/>
      <c r="K77" s="79"/>
      <c r="L77" s="79"/>
      <c r="M77" s="79"/>
      <c r="N77" s="80" t="str">
        <f>Auxiliar!$L$19</f>
        <v>BETO</v>
      </c>
      <c r="O77" s="81">
        <f t="shared" si="16"/>
        <v>2</v>
      </c>
      <c r="P77" s="82" t="s">
        <v>9</v>
      </c>
      <c r="Q77" s="81">
        <f t="shared" si="17"/>
        <v>1</v>
      </c>
      <c r="R77" s="80" t="str">
        <f>Auxiliar!$L$24</f>
        <v>MARQUINHOS</v>
      </c>
      <c r="S77" s="82">
        <v>8</v>
      </c>
      <c r="T77" s="82"/>
      <c r="U77" s="82"/>
      <c r="V77" s="82"/>
      <c r="W77" s="82"/>
      <c r="X77" s="82"/>
      <c r="Y77" s="82"/>
      <c r="Z77" s="82"/>
      <c r="AA77" s="82"/>
      <c r="AB77" s="82"/>
    </row>
    <row r="78" spans="1:28" s="70" customFormat="1" ht="18" customHeight="1" x14ac:dyDescent="0.25">
      <c r="A78" s="164"/>
      <c r="B78" s="103">
        <v>7</v>
      </c>
      <c r="C78" s="78" t="s">
        <v>75</v>
      </c>
      <c r="D78" s="79">
        <v>9</v>
      </c>
      <c r="E78" s="79"/>
      <c r="F78" s="79"/>
      <c r="G78" s="79"/>
      <c r="H78" s="79"/>
      <c r="I78" s="79"/>
      <c r="J78" s="79"/>
      <c r="K78" s="79"/>
      <c r="L78" s="79"/>
      <c r="M78" s="79"/>
      <c r="N78" s="80" t="str">
        <f>Auxiliar!$L$20</f>
        <v>HEAVY</v>
      </c>
      <c r="O78" s="81">
        <f t="shared" si="16"/>
        <v>1</v>
      </c>
      <c r="P78" s="82" t="s">
        <v>9</v>
      </c>
      <c r="Q78" s="81">
        <f t="shared" si="17"/>
        <v>2</v>
      </c>
      <c r="R78" s="80" t="str">
        <f>Auxiliar!$L$23</f>
        <v>TONINHO</v>
      </c>
      <c r="S78" s="82">
        <v>3</v>
      </c>
      <c r="T78" s="82">
        <v>7</v>
      </c>
      <c r="U78" s="82"/>
      <c r="V78" s="82"/>
      <c r="W78" s="82"/>
      <c r="X78" s="82"/>
      <c r="Y78" s="82"/>
      <c r="Z78" s="82"/>
      <c r="AA78" s="82"/>
      <c r="AB78" s="82"/>
    </row>
    <row r="79" spans="1:28" s="70" customFormat="1" ht="18" customHeight="1" x14ac:dyDescent="0.25">
      <c r="A79" s="164"/>
      <c r="B79" s="103">
        <v>8</v>
      </c>
      <c r="C79" s="78" t="s">
        <v>80</v>
      </c>
      <c r="D79" s="79">
        <v>9</v>
      </c>
      <c r="E79" s="79"/>
      <c r="F79" s="79"/>
      <c r="G79" s="79"/>
      <c r="H79" s="79"/>
      <c r="I79" s="79"/>
      <c r="J79" s="79"/>
      <c r="K79" s="79"/>
      <c r="L79" s="79"/>
      <c r="M79" s="79"/>
      <c r="N79" s="80" t="str">
        <f>Auxiliar!$L$21</f>
        <v>PAULO CÉSAR</v>
      </c>
      <c r="O79" s="81">
        <f t="shared" si="16"/>
        <v>1</v>
      </c>
      <c r="P79" s="82" t="s">
        <v>9</v>
      </c>
      <c r="Q79" s="81">
        <f t="shared" si="17"/>
        <v>1</v>
      </c>
      <c r="R79" s="80" t="str">
        <f>Auxiliar!$L$22</f>
        <v>IZALCI</v>
      </c>
      <c r="S79" s="82">
        <v>10</v>
      </c>
      <c r="T79" s="82"/>
      <c r="U79" s="82"/>
      <c r="V79" s="82"/>
      <c r="W79" s="82"/>
      <c r="X79" s="82"/>
      <c r="Y79" s="82"/>
      <c r="Z79" s="82"/>
      <c r="AA79" s="82"/>
      <c r="AB79" s="82"/>
    </row>
    <row r="80" spans="1:28" s="70" customFormat="1" ht="18" customHeight="1" x14ac:dyDescent="0.25">
      <c r="A80" s="164"/>
      <c r="B80" s="103">
        <v>9</v>
      </c>
      <c r="C80" s="78" t="s">
        <v>64</v>
      </c>
      <c r="D80" s="79">
        <v>0</v>
      </c>
      <c r="E80" s="79"/>
      <c r="F80" s="79"/>
      <c r="G80" s="79"/>
      <c r="H80" s="79"/>
      <c r="I80" s="79"/>
      <c r="J80" s="79"/>
      <c r="K80" s="79"/>
      <c r="L80" s="79"/>
      <c r="M80" s="79"/>
      <c r="N80" s="80" t="str">
        <f>Auxiliar!$L$6</f>
        <v>ANDRÉ BRANDÃO</v>
      </c>
      <c r="O80" s="81">
        <f t="shared" ref="O80:O82" si="18">IF(D80="","",IF(D80=0,0,COUNT(D80:M80)))</f>
        <v>0</v>
      </c>
      <c r="P80" s="82" t="s">
        <v>9</v>
      </c>
      <c r="Q80" s="81">
        <f t="shared" ref="Q80:Q82" si="19">IF(S80="","",IF(S80=0,0,COUNT(S80:AB80)))</f>
        <v>1</v>
      </c>
      <c r="R80" s="80" t="str">
        <f>Auxiliar!$L$7</f>
        <v>MALCHER</v>
      </c>
      <c r="S80" s="82">
        <v>8</v>
      </c>
      <c r="T80" s="82"/>
      <c r="U80" s="82"/>
      <c r="V80" s="82"/>
      <c r="W80" s="82"/>
      <c r="X80" s="82"/>
      <c r="Y80" s="82"/>
      <c r="Z80" s="82"/>
      <c r="AA80" s="82"/>
      <c r="AB80" s="82"/>
    </row>
    <row r="81" spans="1:28" s="70" customFormat="1" ht="18" customHeight="1" x14ac:dyDescent="0.25">
      <c r="A81" s="164"/>
      <c r="B81" s="103">
        <v>11</v>
      </c>
      <c r="C81" s="80" t="s">
        <v>62</v>
      </c>
      <c r="D81" s="79">
        <v>9</v>
      </c>
      <c r="E81" s="79">
        <v>2</v>
      </c>
      <c r="F81" s="79"/>
      <c r="G81" s="79"/>
      <c r="H81" s="79"/>
      <c r="I81" s="79"/>
      <c r="J81" s="79"/>
      <c r="K81" s="79"/>
      <c r="L81" s="79"/>
      <c r="M81" s="79"/>
      <c r="N81" s="80" t="str">
        <f>Auxiliar!$L$14</f>
        <v>RODRIGO BARROS</v>
      </c>
      <c r="O81" s="81">
        <f t="shared" si="18"/>
        <v>2</v>
      </c>
      <c r="P81" s="82" t="s">
        <v>9</v>
      </c>
      <c r="Q81" s="81">
        <f t="shared" si="19"/>
        <v>0</v>
      </c>
      <c r="R81" s="80" t="str">
        <f>Auxiliar!$L$15</f>
        <v>AÉCIO</v>
      </c>
      <c r="S81" s="82">
        <v>0</v>
      </c>
      <c r="T81" s="82"/>
      <c r="U81" s="82"/>
      <c r="V81" s="82"/>
      <c r="W81" s="82"/>
      <c r="X81" s="82"/>
      <c r="Y81" s="82"/>
      <c r="Z81" s="82"/>
      <c r="AA81" s="82"/>
      <c r="AB81" s="82"/>
    </row>
    <row r="82" spans="1:28" s="70" customFormat="1" ht="18" customHeight="1" x14ac:dyDescent="0.25">
      <c r="A82" s="164"/>
      <c r="B82" s="103">
        <v>12</v>
      </c>
      <c r="C82" s="78" t="s">
        <v>82</v>
      </c>
      <c r="D82" s="79">
        <v>2</v>
      </c>
      <c r="E82" s="79"/>
      <c r="F82" s="79"/>
      <c r="G82" s="79"/>
      <c r="H82" s="79"/>
      <c r="I82" s="79"/>
      <c r="J82" s="79"/>
      <c r="K82" s="79"/>
      <c r="L82" s="79"/>
      <c r="M82" s="79"/>
      <c r="N82" s="80" t="str">
        <f>Auxiliar!$L$8</f>
        <v>MARCELO PORTO</v>
      </c>
      <c r="O82" s="81">
        <f t="shared" si="18"/>
        <v>1</v>
      </c>
      <c r="P82" s="82" t="s">
        <v>9</v>
      </c>
      <c r="Q82" s="81">
        <f t="shared" si="19"/>
        <v>1</v>
      </c>
      <c r="R82" s="80" t="str">
        <f>Auxiliar!$L$4</f>
        <v>FRANCISCO</v>
      </c>
      <c r="S82" s="82">
        <v>2</v>
      </c>
      <c r="T82" s="82"/>
      <c r="U82" s="82"/>
      <c r="V82" s="82"/>
      <c r="W82" s="82"/>
      <c r="X82" s="82"/>
      <c r="Y82" s="82"/>
      <c r="Z82" s="82"/>
      <c r="AA82" s="82"/>
      <c r="AB82" s="82"/>
    </row>
    <row r="83" spans="1:28" s="70" customFormat="1" ht="18" customHeight="1" x14ac:dyDescent="0.25">
      <c r="A83" s="165">
        <v>0.375</v>
      </c>
      <c r="B83" s="103">
        <v>3</v>
      </c>
      <c r="C83" s="72" t="s">
        <v>65</v>
      </c>
      <c r="D83" s="73">
        <v>8</v>
      </c>
      <c r="E83" s="73"/>
      <c r="F83" s="73"/>
      <c r="G83" s="73"/>
      <c r="H83" s="73"/>
      <c r="I83" s="73"/>
      <c r="J83" s="73"/>
      <c r="K83" s="73"/>
      <c r="L83" s="73"/>
      <c r="M83" s="73"/>
      <c r="N83" s="74" t="str">
        <f>Auxiliar!$L$3</f>
        <v>JORGE DIAS</v>
      </c>
      <c r="O83" s="77">
        <f>IF(D83="","",IF(D83=0,0,COUNT(D83:M83)))</f>
        <v>1</v>
      </c>
      <c r="P83" s="75" t="s">
        <v>9</v>
      </c>
      <c r="Q83" s="77">
        <f>IF(S83="","",IF(S83=0,0,COUNT(S83:AB83)))</f>
        <v>1</v>
      </c>
      <c r="R83" s="74" t="str">
        <f>Auxiliar!$L$8</f>
        <v>MARCELO PORTO</v>
      </c>
      <c r="S83" s="75">
        <v>9</v>
      </c>
      <c r="T83" s="75"/>
      <c r="U83" s="75"/>
      <c r="V83" s="75"/>
      <c r="W83" s="75"/>
      <c r="X83" s="75"/>
      <c r="Y83" s="75"/>
      <c r="Z83" s="75"/>
      <c r="AA83" s="75"/>
      <c r="AB83" s="75"/>
    </row>
    <row r="84" spans="1:28" s="70" customFormat="1" ht="18" customHeight="1" x14ac:dyDescent="0.25">
      <c r="A84" s="165"/>
      <c r="B84" s="103">
        <v>4</v>
      </c>
      <c r="C84" s="72" t="s">
        <v>86</v>
      </c>
      <c r="D84" s="73">
        <v>8</v>
      </c>
      <c r="E84" s="73"/>
      <c r="F84" s="73"/>
      <c r="G84" s="73"/>
      <c r="H84" s="73"/>
      <c r="I84" s="73"/>
      <c r="J84" s="73"/>
      <c r="K84" s="73"/>
      <c r="L84" s="73"/>
      <c r="M84" s="73"/>
      <c r="N84" s="74" t="str">
        <f>Auxiliar!$L$4</f>
        <v>FRANCISCO</v>
      </c>
      <c r="O84" s="77">
        <f>IF(D84="","",IF(D84=0,0,COUNT(D84:M84)))</f>
        <v>1</v>
      </c>
      <c r="P84" s="75" t="s">
        <v>9</v>
      </c>
      <c r="Q84" s="77">
        <f>IF(S84="","",IF(S84=0,0,COUNT(S84:AB84)))</f>
        <v>1</v>
      </c>
      <c r="R84" s="74" t="str">
        <f>Auxiliar!$L$7</f>
        <v>MALCHER</v>
      </c>
      <c r="S84" s="75">
        <v>8</v>
      </c>
      <c r="T84" s="75"/>
      <c r="U84" s="75"/>
      <c r="V84" s="75"/>
      <c r="W84" s="75"/>
      <c r="X84" s="75"/>
      <c r="Y84" s="75"/>
      <c r="Z84" s="75"/>
      <c r="AA84" s="75"/>
      <c r="AB84" s="75"/>
    </row>
    <row r="85" spans="1:28" s="70" customFormat="1" ht="18" customHeight="1" x14ac:dyDescent="0.25">
      <c r="A85" s="165"/>
      <c r="B85" s="103">
        <v>5</v>
      </c>
      <c r="C85" s="72" t="s">
        <v>87</v>
      </c>
      <c r="D85" s="73">
        <v>8</v>
      </c>
      <c r="E85" s="73"/>
      <c r="F85" s="73"/>
      <c r="G85" s="73"/>
      <c r="H85" s="73"/>
      <c r="I85" s="73"/>
      <c r="J85" s="73"/>
      <c r="K85" s="73"/>
      <c r="L85" s="73"/>
      <c r="M85" s="73"/>
      <c r="N85" s="74" t="str">
        <f>Auxiliar!$L$5</f>
        <v>MAGNO</v>
      </c>
      <c r="O85" s="77">
        <f>IF(D85="","",IF(D85=0,0,COUNT(D85:M85)))</f>
        <v>1</v>
      </c>
      <c r="P85" s="75" t="s">
        <v>9</v>
      </c>
      <c r="Q85" s="77">
        <f>IF(S85="","",IF(S85=0,0,COUNT(S85:AB85)))</f>
        <v>2</v>
      </c>
      <c r="R85" s="74" t="str">
        <f>Auxiliar!$L$6</f>
        <v>ANDRÉ BRANDÃO</v>
      </c>
      <c r="S85" s="75">
        <v>7</v>
      </c>
      <c r="T85" s="75">
        <v>9</v>
      </c>
      <c r="U85" s="75"/>
      <c r="V85" s="75"/>
      <c r="W85" s="75"/>
      <c r="X85" s="75"/>
      <c r="Y85" s="75"/>
      <c r="Z85" s="75"/>
      <c r="AA85" s="75"/>
      <c r="AB85" s="75"/>
    </row>
    <row r="86" spans="1:28" s="70" customFormat="1" ht="18" customHeight="1" x14ac:dyDescent="0.25">
      <c r="A86" s="165"/>
      <c r="B86" s="103">
        <v>6</v>
      </c>
      <c r="C86" s="72" t="s">
        <v>88</v>
      </c>
      <c r="D86" s="73">
        <v>10</v>
      </c>
      <c r="E86" s="73"/>
      <c r="F86" s="73"/>
      <c r="G86" s="73"/>
      <c r="H86" s="73"/>
      <c r="I86" s="73"/>
      <c r="J86" s="73"/>
      <c r="K86" s="73"/>
      <c r="L86" s="73"/>
      <c r="M86" s="73"/>
      <c r="N86" s="74" t="str">
        <f>Auxiliar!$L$11</f>
        <v>VANDER</v>
      </c>
      <c r="O86" s="77">
        <f t="shared" ref="O86:O91" si="20">IF(D86="","",IF(D86=0,0,COUNT(D86:M86)))</f>
        <v>1</v>
      </c>
      <c r="P86" s="75" t="s">
        <v>9</v>
      </c>
      <c r="Q86" s="77">
        <f t="shared" ref="Q86:Q88" si="21">IF(S86="","",IF(S86=0,0,COUNT(S86:AB86)))</f>
        <v>0</v>
      </c>
      <c r="R86" s="74" t="str">
        <f>Auxiliar!$L$16</f>
        <v>RODRIGO GUIMARÃES</v>
      </c>
      <c r="S86" s="75">
        <v>0</v>
      </c>
      <c r="T86" s="75"/>
      <c r="U86" s="75"/>
      <c r="V86" s="75"/>
      <c r="W86" s="75"/>
      <c r="X86" s="75"/>
      <c r="Y86" s="75"/>
      <c r="Z86" s="75"/>
      <c r="AA86" s="75"/>
      <c r="AB86" s="75"/>
    </row>
    <row r="87" spans="1:28" s="70" customFormat="1" ht="18" customHeight="1" x14ac:dyDescent="0.25">
      <c r="A87" s="165"/>
      <c r="B87" s="103">
        <v>7</v>
      </c>
      <c r="C87" s="72" t="s">
        <v>89</v>
      </c>
      <c r="D87" s="73">
        <v>10</v>
      </c>
      <c r="E87" s="73"/>
      <c r="F87" s="73"/>
      <c r="G87" s="73"/>
      <c r="H87" s="73"/>
      <c r="I87" s="73"/>
      <c r="J87" s="73"/>
      <c r="K87" s="73"/>
      <c r="L87" s="73"/>
      <c r="M87" s="73"/>
      <c r="N87" s="74" t="str">
        <f>Auxiliar!$L$12</f>
        <v>HÉLIO</v>
      </c>
      <c r="O87" s="77">
        <f t="shared" si="20"/>
        <v>1</v>
      </c>
      <c r="P87" s="75" t="s">
        <v>9</v>
      </c>
      <c r="Q87" s="77">
        <f t="shared" si="21"/>
        <v>2</v>
      </c>
      <c r="R87" s="74" t="str">
        <f>Auxiliar!$L$15</f>
        <v>AÉCIO</v>
      </c>
      <c r="S87" s="75">
        <v>22</v>
      </c>
      <c r="T87" s="75">
        <v>14</v>
      </c>
      <c r="U87" s="75"/>
      <c r="V87" s="75"/>
      <c r="W87" s="75"/>
      <c r="X87" s="75"/>
      <c r="Y87" s="75"/>
      <c r="Z87" s="75"/>
      <c r="AA87" s="75"/>
      <c r="AB87" s="75"/>
    </row>
    <row r="88" spans="1:28" s="70" customFormat="1" ht="18" customHeight="1" x14ac:dyDescent="0.25">
      <c r="A88" s="165"/>
      <c r="B88" s="103">
        <v>8</v>
      </c>
      <c r="C88" s="72" t="s">
        <v>90</v>
      </c>
      <c r="D88" s="73">
        <v>8</v>
      </c>
      <c r="E88" s="73">
        <v>9</v>
      </c>
      <c r="F88" s="73"/>
      <c r="G88" s="73"/>
      <c r="H88" s="73"/>
      <c r="I88" s="73"/>
      <c r="J88" s="73"/>
      <c r="K88" s="73"/>
      <c r="L88" s="73"/>
      <c r="M88" s="73"/>
      <c r="N88" s="74" t="str">
        <f>Auxiliar!$L$13</f>
        <v>FELIPE</v>
      </c>
      <c r="O88" s="77">
        <f t="shared" si="20"/>
        <v>2</v>
      </c>
      <c r="P88" s="75" t="s">
        <v>9</v>
      </c>
      <c r="Q88" s="77">
        <f t="shared" si="21"/>
        <v>5</v>
      </c>
      <c r="R88" s="74" t="str">
        <f>Auxiliar!$L$14</f>
        <v>RODRIGO BARROS</v>
      </c>
      <c r="S88" s="75">
        <v>2</v>
      </c>
      <c r="T88" s="75">
        <v>7</v>
      </c>
      <c r="U88" s="75">
        <v>7</v>
      </c>
      <c r="V88" s="75">
        <v>9</v>
      </c>
      <c r="W88" s="75">
        <v>9</v>
      </c>
      <c r="X88" s="75"/>
      <c r="Y88" s="75"/>
      <c r="Z88" s="75"/>
      <c r="AA88" s="75"/>
      <c r="AB88" s="75"/>
    </row>
    <row r="89" spans="1:28" s="70" customFormat="1" ht="18" customHeight="1" x14ac:dyDescent="0.25">
      <c r="A89" s="165"/>
      <c r="B89" s="103">
        <v>9</v>
      </c>
      <c r="C89" s="72" t="s">
        <v>105</v>
      </c>
      <c r="D89" s="73">
        <v>4</v>
      </c>
      <c r="E89" s="73"/>
      <c r="F89" s="73"/>
      <c r="G89" s="73"/>
      <c r="H89" s="73"/>
      <c r="I89" s="73"/>
      <c r="J89" s="73"/>
      <c r="K89" s="73"/>
      <c r="L89" s="73"/>
      <c r="M89" s="73"/>
      <c r="N89" s="74" t="str">
        <f>Auxiliar!$L$27</f>
        <v>THIAGO</v>
      </c>
      <c r="O89" s="77">
        <f t="shared" si="20"/>
        <v>1</v>
      </c>
      <c r="P89" s="75" t="s">
        <v>9</v>
      </c>
      <c r="Q89" s="77">
        <f t="shared" ref="Q89:Q92" si="22">IF(S89="","",IF(S89=0,0,COUNT(S89:AB89)))</f>
        <v>1</v>
      </c>
      <c r="R89" s="74" t="str">
        <f>Auxiliar!$L$32</f>
        <v>JEAN</v>
      </c>
      <c r="S89" s="75">
        <v>6</v>
      </c>
      <c r="T89" s="75"/>
      <c r="U89" s="75"/>
      <c r="V89" s="75"/>
      <c r="W89" s="75"/>
      <c r="X89" s="75"/>
      <c r="Y89" s="75"/>
      <c r="Z89" s="75"/>
      <c r="AA89" s="75"/>
      <c r="AB89" s="75"/>
    </row>
    <row r="90" spans="1:28" s="70" customFormat="1" ht="18" customHeight="1" x14ac:dyDescent="0.25">
      <c r="A90" s="165"/>
      <c r="B90" s="103">
        <v>11</v>
      </c>
      <c r="C90" s="72" t="s">
        <v>74</v>
      </c>
      <c r="D90" s="73">
        <v>4</v>
      </c>
      <c r="E90" s="73">
        <v>2</v>
      </c>
      <c r="F90" s="73"/>
      <c r="G90" s="73"/>
      <c r="H90" s="73"/>
      <c r="I90" s="73"/>
      <c r="J90" s="73"/>
      <c r="K90" s="73"/>
      <c r="L90" s="73"/>
      <c r="M90" s="73"/>
      <c r="N90" s="74" t="str">
        <f>Auxiliar!$L$28</f>
        <v>VASQUES</v>
      </c>
      <c r="O90" s="77">
        <f t="shared" si="20"/>
        <v>2</v>
      </c>
      <c r="P90" s="75" t="s">
        <v>9</v>
      </c>
      <c r="Q90" s="77">
        <f t="shared" si="22"/>
        <v>2</v>
      </c>
      <c r="R90" s="74" t="str">
        <f>Auxiliar!$L$31</f>
        <v>WILLIAM MOREIRA</v>
      </c>
      <c r="S90" s="75">
        <v>7</v>
      </c>
      <c r="T90" s="75">
        <v>4</v>
      </c>
      <c r="U90" s="75"/>
      <c r="V90" s="75"/>
      <c r="W90" s="75"/>
      <c r="X90" s="75"/>
      <c r="Y90" s="75"/>
      <c r="Z90" s="75"/>
      <c r="AA90" s="75"/>
      <c r="AB90" s="75"/>
    </row>
    <row r="91" spans="1:28" s="70" customFormat="1" ht="18" customHeight="1" x14ac:dyDescent="0.25">
      <c r="A91" s="165"/>
      <c r="B91" s="103">
        <v>12</v>
      </c>
      <c r="C91" s="72" t="s">
        <v>85</v>
      </c>
      <c r="D91" s="73">
        <v>7</v>
      </c>
      <c r="E91" s="73"/>
      <c r="F91" s="73"/>
      <c r="G91" s="73"/>
      <c r="H91" s="73"/>
      <c r="I91" s="73"/>
      <c r="J91" s="73"/>
      <c r="K91" s="73"/>
      <c r="L91" s="73"/>
      <c r="M91" s="73"/>
      <c r="N91" s="74" t="str">
        <f>Auxiliar!$L$29</f>
        <v>AMAURI</v>
      </c>
      <c r="O91" s="77">
        <f t="shared" si="20"/>
        <v>1</v>
      </c>
      <c r="P91" s="75" t="s">
        <v>9</v>
      </c>
      <c r="Q91" s="77">
        <f t="shared" si="22"/>
        <v>0</v>
      </c>
      <c r="R91" s="74" t="str">
        <f>Auxiliar!$L$30</f>
        <v>LUIZ GOMES</v>
      </c>
      <c r="S91" s="75">
        <v>0</v>
      </c>
      <c r="T91" s="75"/>
      <c r="U91" s="75"/>
      <c r="V91" s="75"/>
      <c r="W91" s="75"/>
      <c r="X91" s="75"/>
      <c r="Y91" s="75"/>
      <c r="Z91" s="75"/>
      <c r="AA91" s="75"/>
      <c r="AB91" s="75"/>
    </row>
    <row r="92" spans="1:28" x14ac:dyDescent="0.25">
      <c r="A92" s="63"/>
      <c r="B92" s="64"/>
      <c r="C92" s="64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5"/>
      <c r="O92" s="65"/>
      <c r="P92" s="65"/>
      <c r="Q92" s="65" t="str">
        <f t="shared" si="22"/>
        <v/>
      </c>
      <c r="R92" s="65"/>
      <c r="S92" s="68"/>
      <c r="T92" s="68"/>
      <c r="U92" s="68"/>
      <c r="V92" s="68"/>
      <c r="W92" s="68"/>
      <c r="X92" s="68"/>
      <c r="Y92" s="68"/>
      <c r="Z92" s="68"/>
      <c r="AA92" s="68"/>
      <c r="AB92" s="68"/>
    </row>
    <row r="93" spans="1:28" x14ac:dyDescent="0.25">
      <c r="A93" s="63"/>
      <c r="B93" s="64"/>
      <c r="C93" s="64"/>
      <c r="D93" s="63"/>
      <c r="E93" s="63"/>
      <c r="F93" s="63"/>
      <c r="G93" s="63"/>
      <c r="H93" s="63"/>
      <c r="I93" s="63"/>
      <c r="J93" s="63"/>
      <c r="K93" s="63"/>
      <c r="L93" s="63"/>
      <c r="M93" s="63"/>
      <c r="N93" s="65"/>
      <c r="O93" s="65"/>
      <c r="P93" s="65"/>
      <c r="Q93" s="65"/>
      <c r="R93" s="65"/>
      <c r="S93" s="68"/>
      <c r="T93" s="68"/>
      <c r="U93" s="68"/>
      <c r="V93" s="68"/>
      <c r="W93" s="68"/>
      <c r="X93" s="68"/>
      <c r="Y93" s="68"/>
      <c r="Z93" s="68"/>
      <c r="AA93" s="68"/>
      <c r="AB93" s="68"/>
    </row>
    <row r="94" spans="1:28" x14ac:dyDescent="0.25">
      <c r="A94" s="63"/>
      <c r="B94" s="64"/>
      <c r="C94" s="64"/>
      <c r="D94" s="63"/>
      <c r="E94" s="63"/>
      <c r="F94" s="63"/>
      <c r="G94" s="63"/>
      <c r="H94" s="63"/>
      <c r="I94" s="63"/>
      <c r="J94" s="63"/>
      <c r="K94" s="63"/>
      <c r="L94" s="63"/>
      <c r="M94" s="63"/>
      <c r="N94" s="65"/>
      <c r="O94" s="65"/>
      <c r="P94" s="65"/>
      <c r="Q94" s="65"/>
      <c r="R94" s="65"/>
      <c r="S94" s="68"/>
      <c r="T94" s="68"/>
      <c r="U94" s="68"/>
      <c r="V94" s="68"/>
      <c r="W94" s="68"/>
      <c r="X94" s="68"/>
      <c r="Y94" s="68"/>
      <c r="Z94" s="68"/>
      <c r="AA94" s="68"/>
      <c r="AB94" s="68"/>
    </row>
    <row r="95" spans="1:28" x14ac:dyDescent="0.25">
      <c r="A95" s="63"/>
      <c r="B95" s="64"/>
      <c r="C95" s="64"/>
      <c r="D95" s="63"/>
      <c r="E95" s="63"/>
      <c r="F95" s="63"/>
      <c r="G95" s="63"/>
      <c r="H95" s="63"/>
      <c r="I95" s="63"/>
      <c r="J95" s="63"/>
      <c r="K95" s="63"/>
      <c r="L95" s="63"/>
      <c r="M95" s="63"/>
      <c r="N95" s="65"/>
      <c r="O95" s="65"/>
      <c r="P95" s="65"/>
      <c r="Q95" s="65"/>
      <c r="R95" s="65"/>
      <c r="S95" s="68"/>
      <c r="T95" s="68"/>
      <c r="U95" s="68"/>
      <c r="V95" s="68"/>
      <c r="W95" s="68"/>
      <c r="X95" s="68"/>
      <c r="Y95" s="68"/>
      <c r="Z95" s="68"/>
      <c r="AA95" s="68"/>
      <c r="AB95" s="68"/>
    </row>
    <row r="96" spans="1:28" x14ac:dyDescent="0.25">
      <c r="A96" s="63"/>
      <c r="B96" s="64"/>
      <c r="C96" s="64"/>
      <c r="D96" s="63"/>
      <c r="E96" s="63"/>
      <c r="F96" s="63"/>
      <c r="G96" s="63"/>
      <c r="H96" s="63"/>
      <c r="I96" s="63"/>
      <c r="J96" s="63"/>
      <c r="K96" s="63"/>
      <c r="L96" s="63"/>
      <c r="M96" s="63"/>
      <c r="P96" s="65"/>
      <c r="Q96" s="65"/>
      <c r="R96" s="65"/>
      <c r="S96" s="68"/>
      <c r="T96" s="68"/>
      <c r="U96" s="68"/>
      <c r="V96" s="68"/>
      <c r="W96" s="68"/>
      <c r="X96" s="68"/>
      <c r="Y96" s="68"/>
      <c r="Z96" s="68"/>
      <c r="AA96" s="68"/>
      <c r="AB96" s="68"/>
    </row>
    <row r="97" spans="1:28" x14ac:dyDescent="0.25">
      <c r="A97" s="63"/>
      <c r="B97" s="64"/>
      <c r="C97" s="64"/>
      <c r="D97" s="63"/>
      <c r="E97" s="63"/>
      <c r="F97" s="63"/>
      <c r="G97" s="63"/>
      <c r="H97" s="63"/>
      <c r="I97" s="63"/>
      <c r="J97" s="63"/>
      <c r="K97" s="63"/>
      <c r="L97" s="63"/>
      <c r="M97" s="63"/>
      <c r="P97" s="65"/>
      <c r="Q97" s="65"/>
      <c r="R97" s="65"/>
      <c r="S97" s="68"/>
      <c r="T97" s="68"/>
      <c r="U97" s="68"/>
      <c r="V97" s="68"/>
      <c r="W97" s="68"/>
      <c r="X97" s="68"/>
      <c r="Y97" s="68"/>
      <c r="Z97" s="68"/>
      <c r="AA97" s="68"/>
      <c r="AB97" s="68"/>
    </row>
    <row r="98" spans="1:28" x14ac:dyDescent="0.25">
      <c r="A98" s="63"/>
      <c r="B98" s="64"/>
      <c r="C98" s="64"/>
      <c r="D98" s="63"/>
      <c r="E98" s="63"/>
      <c r="F98" s="63"/>
      <c r="G98" s="63"/>
      <c r="H98" s="63"/>
      <c r="I98" s="63"/>
      <c r="J98" s="63"/>
      <c r="K98" s="63"/>
      <c r="L98" s="63"/>
      <c r="M98" s="63"/>
      <c r="P98" s="65"/>
      <c r="Q98" s="65"/>
      <c r="R98" s="65"/>
      <c r="S98" s="68"/>
      <c r="T98" s="68"/>
      <c r="U98" s="68"/>
      <c r="V98" s="68"/>
      <c r="W98" s="68"/>
      <c r="X98" s="68"/>
      <c r="Y98" s="68"/>
      <c r="Z98" s="68"/>
      <c r="AA98" s="68"/>
      <c r="AB98" s="68"/>
    </row>
    <row r="99" spans="1:28" x14ac:dyDescent="0.25">
      <c r="A99" s="63"/>
      <c r="B99" s="64"/>
      <c r="C99" s="64"/>
      <c r="D99" s="63"/>
      <c r="E99" s="63"/>
      <c r="F99" s="63"/>
      <c r="G99" s="63"/>
      <c r="H99" s="63"/>
      <c r="I99" s="63"/>
      <c r="J99" s="63"/>
      <c r="K99" s="63"/>
      <c r="L99" s="63"/>
      <c r="M99" s="63"/>
      <c r="N99" s="65"/>
      <c r="O99" s="65"/>
      <c r="P99" s="65"/>
      <c r="Q99" s="65"/>
      <c r="R99" s="65"/>
      <c r="S99" s="68"/>
      <c r="T99" s="68"/>
      <c r="U99" s="68"/>
      <c r="V99" s="68"/>
      <c r="W99" s="68"/>
      <c r="X99" s="68"/>
      <c r="Y99" s="68"/>
      <c r="Z99" s="68"/>
      <c r="AA99" s="68"/>
      <c r="AB99" s="68"/>
    </row>
    <row r="100" spans="1:28" x14ac:dyDescent="0.25">
      <c r="A100" s="63"/>
      <c r="B100" s="64"/>
      <c r="C100" s="64"/>
      <c r="D100" s="63"/>
      <c r="E100" s="63"/>
      <c r="F100" s="63"/>
      <c r="G100" s="63"/>
      <c r="H100" s="63"/>
      <c r="I100" s="63"/>
      <c r="J100" s="63"/>
      <c r="K100" s="63"/>
      <c r="L100" s="63"/>
      <c r="M100" s="63"/>
      <c r="N100" s="65"/>
      <c r="O100" s="65"/>
      <c r="P100" s="65"/>
      <c r="Q100" s="65"/>
      <c r="R100" s="65"/>
      <c r="S100" s="68"/>
      <c r="T100" s="68"/>
      <c r="U100" s="68"/>
      <c r="V100" s="68"/>
      <c r="W100" s="68"/>
      <c r="X100" s="68"/>
      <c r="Y100" s="68"/>
      <c r="Z100" s="68"/>
      <c r="AA100" s="68"/>
      <c r="AB100" s="68"/>
    </row>
    <row r="101" spans="1:28" x14ac:dyDescent="0.25">
      <c r="A101" s="63"/>
      <c r="B101" s="64"/>
      <c r="C101" s="64"/>
      <c r="D101" s="63"/>
      <c r="E101" s="63"/>
      <c r="F101" s="63"/>
      <c r="G101" s="63"/>
      <c r="H101" s="63"/>
      <c r="I101" s="63"/>
      <c r="J101" s="63"/>
      <c r="K101" s="63"/>
      <c r="L101" s="63"/>
      <c r="M101" s="63"/>
      <c r="N101" s="65"/>
      <c r="O101" s="65"/>
      <c r="P101" s="65"/>
      <c r="Q101" s="65"/>
      <c r="R101" s="65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</row>
    <row r="102" spans="1:28" x14ac:dyDescent="0.25">
      <c r="A102" s="63"/>
      <c r="B102" s="64"/>
      <c r="C102" s="64"/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5"/>
      <c r="O102" s="65"/>
      <c r="P102" s="65"/>
      <c r="Q102" s="65"/>
      <c r="R102" s="65"/>
      <c r="S102" s="68"/>
      <c r="T102" s="68"/>
      <c r="U102" s="68"/>
      <c r="V102" s="68"/>
      <c r="W102" s="68"/>
      <c r="X102" s="68"/>
      <c r="Y102" s="68"/>
      <c r="Z102" s="68"/>
      <c r="AA102" s="68"/>
      <c r="AB102" s="68"/>
    </row>
    <row r="103" spans="1:28" x14ac:dyDescent="0.25">
      <c r="A103" s="63"/>
      <c r="B103" s="64"/>
      <c r="C103" s="64"/>
      <c r="D103" s="63"/>
      <c r="E103" s="63"/>
      <c r="F103" s="63"/>
      <c r="G103" s="63"/>
      <c r="H103" s="63"/>
      <c r="I103" s="63"/>
      <c r="J103" s="63"/>
      <c r="K103" s="63"/>
      <c r="L103" s="63"/>
      <c r="M103" s="63"/>
      <c r="N103" s="65"/>
      <c r="O103" s="65"/>
      <c r="P103" s="65"/>
      <c r="Q103" s="65"/>
      <c r="R103" s="65"/>
      <c r="S103" s="68"/>
      <c r="T103" s="68"/>
      <c r="U103" s="68"/>
      <c r="V103" s="68"/>
      <c r="W103" s="68"/>
      <c r="X103" s="68"/>
      <c r="Y103" s="68"/>
      <c r="Z103" s="68"/>
      <c r="AA103" s="68"/>
      <c r="AB103" s="68"/>
    </row>
    <row r="104" spans="1:28" x14ac:dyDescent="0.25">
      <c r="A104" s="63"/>
      <c r="B104" s="64"/>
      <c r="C104" s="64"/>
      <c r="D104" s="63"/>
      <c r="E104" s="63"/>
      <c r="F104" s="63"/>
      <c r="G104" s="63"/>
      <c r="H104" s="63"/>
      <c r="I104" s="63"/>
      <c r="J104" s="63"/>
      <c r="K104" s="63"/>
      <c r="L104" s="63"/>
      <c r="M104" s="63"/>
      <c r="N104" s="65"/>
      <c r="O104" s="65"/>
      <c r="P104" s="65"/>
      <c r="Q104" s="65"/>
      <c r="R104" s="65"/>
      <c r="S104" s="68"/>
      <c r="T104" s="68"/>
      <c r="U104" s="68"/>
      <c r="V104" s="68"/>
      <c r="W104" s="68"/>
      <c r="X104" s="68"/>
      <c r="Y104" s="68"/>
      <c r="Z104" s="68"/>
      <c r="AA104" s="68"/>
      <c r="AB104" s="68"/>
    </row>
    <row r="105" spans="1:28" x14ac:dyDescent="0.25">
      <c r="A105" s="63"/>
      <c r="B105" s="64"/>
      <c r="C105" s="64"/>
      <c r="D105" s="63"/>
      <c r="E105" s="63"/>
      <c r="F105" s="63"/>
      <c r="G105" s="63"/>
      <c r="H105" s="63"/>
      <c r="I105" s="63"/>
      <c r="J105" s="63"/>
      <c r="K105" s="63"/>
      <c r="L105" s="63"/>
      <c r="M105" s="63"/>
      <c r="N105" s="65"/>
      <c r="O105" s="65"/>
      <c r="P105" s="65"/>
      <c r="Q105" s="65"/>
      <c r="R105" s="65"/>
      <c r="S105" s="68"/>
      <c r="T105" s="68"/>
      <c r="U105" s="68"/>
      <c r="V105" s="68"/>
      <c r="W105" s="68"/>
      <c r="X105" s="68"/>
      <c r="Y105" s="68"/>
      <c r="Z105" s="68"/>
      <c r="AA105" s="68"/>
      <c r="AB105" s="68"/>
    </row>
    <row r="106" spans="1:28" x14ac:dyDescent="0.25">
      <c r="A106" s="63"/>
      <c r="B106" s="64"/>
      <c r="C106" s="64"/>
      <c r="D106" s="63"/>
      <c r="E106" s="63"/>
      <c r="F106" s="63"/>
      <c r="G106" s="63"/>
      <c r="H106" s="63"/>
      <c r="I106" s="63"/>
      <c r="J106" s="63"/>
      <c r="K106" s="63"/>
      <c r="L106" s="63"/>
      <c r="M106" s="63"/>
      <c r="N106" s="65"/>
      <c r="O106" s="65"/>
      <c r="P106" s="65"/>
      <c r="Q106" s="65"/>
      <c r="R106" s="65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</row>
    <row r="107" spans="1:28" x14ac:dyDescent="0.25">
      <c r="A107" s="63"/>
      <c r="B107" s="64"/>
      <c r="C107" s="64"/>
      <c r="D107" s="63"/>
      <c r="E107" s="63"/>
      <c r="F107" s="63"/>
      <c r="G107" s="63"/>
      <c r="H107" s="63"/>
      <c r="I107" s="63"/>
      <c r="J107" s="63"/>
      <c r="K107" s="63"/>
      <c r="L107" s="63"/>
      <c r="M107" s="63"/>
      <c r="N107" s="65"/>
      <c r="O107" s="65"/>
      <c r="P107" s="65"/>
      <c r="Q107" s="65"/>
      <c r="R107" s="65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</row>
    <row r="108" spans="1:28" x14ac:dyDescent="0.25">
      <c r="A108" s="63"/>
      <c r="B108" s="64"/>
      <c r="C108" s="64"/>
      <c r="D108" s="63"/>
      <c r="E108" s="63"/>
      <c r="F108" s="63"/>
      <c r="G108" s="63"/>
      <c r="H108" s="63"/>
      <c r="I108" s="63"/>
      <c r="J108" s="63"/>
      <c r="K108" s="63"/>
      <c r="L108" s="63"/>
      <c r="M108" s="63"/>
      <c r="N108" s="65"/>
      <c r="O108" s="65"/>
      <c r="P108" s="65"/>
      <c r="Q108" s="65"/>
      <c r="R108" s="65"/>
      <c r="S108" s="68"/>
      <c r="T108" s="68"/>
      <c r="U108" s="68"/>
      <c r="V108" s="68"/>
      <c r="W108" s="68"/>
      <c r="X108" s="68"/>
      <c r="Y108" s="68"/>
      <c r="Z108" s="68"/>
      <c r="AA108" s="68"/>
      <c r="AB108" s="68"/>
    </row>
    <row r="109" spans="1:28" x14ac:dyDescent="0.25">
      <c r="A109" s="63"/>
      <c r="B109" s="64"/>
      <c r="C109" s="64"/>
      <c r="D109" s="63"/>
      <c r="E109" s="63"/>
      <c r="F109" s="63"/>
      <c r="G109" s="63"/>
      <c r="H109" s="63"/>
      <c r="I109" s="63"/>
      <c r="J109" s="63"/>
      <c r="K109" s="63"/>
      <c r="L109" s="63"/>
      <c r="M109" s="63"/>
      <c r="N109" s="65"/>
      <c r="O109" s="65"/>
      <c r="P109" s="65"/>
      <c r="Q109" s="65"/>
      <c r="R109" s="65"/>
      <c r="S109" s="68"/>
      <c r="T109" s="68"/>
      <c r="U109" s="68"/>
      <c r="V109" s="68"/>
      <c r="W109" s="68"/>
      <c r="X109" s="68"/>
      <c r="Y109" s="68"/>
      <c r="Z109" s="68"/>
      <c r="AA109" s="68"/>
      <c r="AB109" s="68"/>
    </row>
    <row r="110" spans="1:28" x14ac:dyDescent="0.25">
      <c r="A110" s="63"/>
      <c r="B110" s="64"/>
      <c r="C110" s="64"/>
      <c r="D110" s="63"/>
      <c r="E110" s="63"/>
      <c r="F110" s="63"/>
      <c r="G110" s="63"/>
      <c r="H110" s="63"/>
      <c r="I110" s="63"/>
      <c r="J110" s="63"/>
      <c r="K110" s="63"/>
      <c r="L110" s="63"/>
      <c r="M110" s="63"/>
      <c r="N110" s="65"/>
      <c r="O110" s="65"/>
      <c r="P110" s="65"/>
      <c r="Q110" s="65"/>
      <c r="R110" s="65"/>
      <c r="S110" s="68"/>
      <c r="T110" s="68"/>
      <c r="U110" s="68"/>
      <c r="V110" s="68"/>
      <c r="W110" s="68"/>
      <c r="X110" s="68"/>
      <c r="Y110" s="68"/>
      <c r="Z110" s="68"/>
      <c r="AA110" s="68"/>
      <c r="AB110" s="68"/>
    </row>
    <row r="111" spans="1:28" x14ac:dyDescent="0.25">
      <c r="A111" s="63"/>
      <c r="B111" s="64"/>
      <c r="C111" s="64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5"/>
      <c r="O111" s="65"/>
      <c r="P111" s="65"/>
      <c r="Q111" s="65"/>
      <c r="R111" s="65"/>
      <c r="S111" s="68"/>
      <c r="T111" s="68"/>
      <c r="U111" s="68"/>
      <c r="V111" s="68"/>
      <c r="W111" s="68"/>
      <c r="X111" s="68"/>
      <c r="Y111" s="68"/>
      <c r="Z111" s="68"/>
      <c r="AA111" s="68"/>
      <c r="AB111" s="68"/>
    </row>
    <row r="112" spans="1:28" x14ac:dyDescent="0.25">
      <c r="A112" s="63"/>
      <c r="B112" s="64"/>
      <c r="C112" s="64"/>
      <c r="D112" s="63"/>
      <c r="E112" s="63"/>
      <c r="F112" s="63"/>
      <c r="G112" s="63"/>
      <c r="H112" s="63"/>
      <c r="I112" s="63"/>
      <c r="J112" s="63"/>
      <c r="K112" s="63"/>
      <c r="L112" s="63"/>
      <c r="M112" s="63"/>
      <c r="N112" s="65"/>
      <c r="O112" s="65"/>
      <c r="P112" s="65"/>
      <c r="Q112" s="65"/>
      <c r="R112" s="65"/>
      <c r="S112" s="68"/>
      <c r="T112" s="68"/>
      <c r="U112" s="68"/>
      <c r="V112" s="68"/>
      <c r="W112" s="68"/>
      <c r="X112" s="68"/>
      <c r="Y112" s="68"/>
      <c r="Z112" s="68"/>
      <c r="AA112" s="68"/>
      <c r="AB112" s="68"/>
    </row>
    <row r="113" spans="1:28" x14ac:dyDescent="0.25">
      <c r="A113" s="63"/>
      <c r="B113" s="64"/>
      <c r="C113" s="64"/>
      <c r="D113" s="63"/>
      <c r="E113" s="63"/>
      <c r="F113" s="63"/>
      <c r="G113" s="63"/>
      <c r="H113" s="63"/>
      <c r="I113" s="63"/>
      <c r="J113" s="63"/>
      <c r="K113" s="63"/>
      <c r="L113" s="63"/>
      <c r="M113" s="63"/>
      <c r="N113" s="65"/>
      <c r="O113" s="65"/>
      <c r="P113" s="65"/>
      <c r="Q113" s="65"/>
      <c r="R113" s="65"/>
      <c r="S113" s="68"/>
      <c r="T113" s="68"/>
      <c r="U113" s="68"/>
      <c r="V113" s="68"/>
      <c r="W113" s="68"/>
      <c r="X113" s="68"/>
      <c r="Y113" s="68"/>
      <c r="Z113" s="68"/>
      <c r="AA113" s="68"/>
      <c r="AB113" s="68"/>
    </row>
    <row r="114" spans="1:28" x14ac:dyDescent="0.25">
      <c r="A114" s="63"/>
      <c r="B114" s="64"/>
      <c r="C114" s="64"/>
      <c r="D114" s="63"/>
      <c r="E114" s="63"/>
      <c r="F114" s="63"/>
      <c r="G114" s="63"/>
      <c r="H114" s="63"/>
      <c r="I114" s="63"/>
      <c r="J114" s="63"/>
      <c r="K114" s="63"/>
      <c r="L114" s="63"/>
      <c r="M114" s="63"/>
      <c r="N114" s="65"/>
      <c r="O114" s="65"/>
      <c r="P114" s="65"/>
      <c r="Q114" s="65"/>
      <c r="R114" s="65"/>
      <c r="S114" s="68"/>
      <c r="T114" s="68"/>
      <c r="U114" s="68"/>
      <c r="V114" s="68"/>
      <c r="W114" s="68"/>
      <c r="X114" s="68"/>
      <c r="Y114" s="68"/>
      <c r="Z114" s="68"/>
      <c r="AA114" s="68"/>
      <c r="AB114" s="68"/>
    </row>
    <row r="115" spans="1:28" x14ac:dyDescent="0.25">
      <c r="A115" s="63"/>
      <c r="B115" s="64"/>
      <c r="C115" s="64"/>
      <c r="D115" s="63"/>
      <c r="E115" s="63"/>
      <c r="F115" s="63"/>
      <c r="G115" s="63"/>
      <c r="H115" s="63"/>
      <c r="I115" s="63"/>
      <c r="J115" s="63"/>
      <c r="K115" s="63"/>
      <c r="L115" s="63"/>
      <c r="M115" s="63"/>
      <c r="N115" s="65"/>
      <c r="O115" s="65"/>
      <c r="P115" s="65"/>
      <c r="Q115" s="65"/>
      <c r="R115" s="65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</row>
    <row r="116" spans="1:28" x14ac:dyDescent="0.25">
      <c r="A116" s="63"/>
      <c r="B116" s="64"/>
      <c r="C116" s="64"/>
      <c r="D116" s="63"/>
      <c r="E116" s="63"/>
      <c r="F116" s="63"/>
      <c r="G116" s="63"/>
      <c r="H116" s="63"/>
      <c r="I116" s="63"/>
      <c r="J116" s="63"/>
      <c r="K116" s="63"/>
      <c r="L116" s="63"/>
      <c r="M116" s="63"/>
      <c r="N116" s="65"/>
      <c r="O116" s="65"/>
      <c r="P116" s="65"/>
      <c r="Q116" s="65"/>
      <c r="R116" s="65"/>
      <c r="S116" s="68"/>
      <c r="T116" s="68"/>
      <c r="U116" s="68"/>
      <c r="V116" s="68"/>
      <c r="W116" s="68"/>
      <c r="X116" s="68"/>
      <c r="Y116" s="68"/>
      <c r="Z116" s="68"/>
      <c r="AA116" s="68"/>
      <c r="AB116" s="68"/>
    </row>
    <row r="117" spans="1:28" x14ac:dyDescent="0.25">
      <c r="A117" s="63"/>
      <c r="B117" s="64"/>
      <c r="C117" s="64"/>
      <c r="D117" s="63"/>
      <c r="E117" s="63"/>
      <c r="F117" s="63"/>
      <c r="G117" s="63"/>
      <c r="H117" s="63"/>
      <c r="I117" s="63"/>
      <c r="J117" s="63"/>
      <c r="K117" s="63"/>
      <c r="L117" s="63"/>
      <c r="M117" s="63"/>
      <c r="N117" s="65"/>
      <c r="O117" s="65"/>
      <c r="P117" s="65"/>
      <c r="Q117" s="65"/>
      <c r="R117" s="65"/>
      <c r="S117" s="68"/>
      <c r="T117" s="68"/>
      <c r="U117" s="68"/>
      <c r="V117" s="68"/>
      <c r="W117" s="68"/>
      <c r="X117" s="68"/>
      <c r="Y117" s="68"/>
      <c r="Z117" s="68"/>
      <c r="AA117" s="68"/>
      <c r="AB117" s="68"/>
    </row>
    <row r="118" spans="1:28" x14ac:dyDescent="0.25">
      <c r="A118" s="63"/>
      <c r="B118" s="64"/>
      <c r="C118" s="64"/>
      <c r="D118" s="63"/>
      <c r="E118" s="63"/>
      <c r="F118" s="63"/>
      <c r="G118" s="63"/>
      <c r="H118" s="63"/>
      <c r="I118" s="63"/>
      <c r="J118" s="63"/>
      <c r="K118" s="63"/>
      <c r="L118" s="63"/>
      <c r="M118" s="63"/>
      <c r="N118" s="65"/>
      <c r="O118" s="65"/>
      <c r="P118" s="65"/>
      <c r="Q118" s="65"/>
      <c r="R118" s="65"/>
      <c r="S118" s="68"/>
      <c r="T118" s="68"/>
      <c r="U118" s="68"/>
      <c r="V118" s="68"/>
      <c r="W118" s="68"/>
      <c r="X118" s="68"/>
      <c r="Y118" s="68"/>
      <c r="Z118" s="68"/>
      <c r="AA118" s="68"/>
      <c r="AB118" s="68"/>
    </row>
    <row r="119" spans="1:28" x14ac:dyDescent="0.25">
      <c r="A119" s="63"/>
      <c r="B119" s="64"/>
      <c r="C119" s="64"/>
      <c r="D119" s="63"/>
      <c r="E119" s="63"/>
      <c r="F119" s="63"/>
      <c r="G119" s="63"/>
      <c r="H119" s="63"/>
      <c r="I119" s="63"/>
      <c r="J119" s="63"/>
      <c r="K119" s="63"/>
      <c r="L119" s="63"/>
      <c r="M119" s="63"/>
      <c r="N119" s="65"/>
      <c r="O119" s="65"/>
      <c r="P119" s="65"/>
      <c r="Q119" s="65"/>
      <c r="R119" s="65"/>
      <c r="S119" s="68"/>
      <c r="T119" s="68"/>
      <c r="U119" s="68"/>
      <c r="V119" s="68"/>
      <c r="W119" s="68"/>
      <c r="X119" s="68"/>
      <c r="Y119" s="68"/>
      <c r="Z119" s="68"/>
      <c r="AA119" s="68"/>
      <c r="AB119" s="68"/>
    </row>
    <row r="120" spans="1:28" x14ac:dyDescent="0.25">
      <c r="A120" s="63"/>
      <c r="B120" s="64"/>
      <c r="C120" s="64"/>
      <c r="D120" s="63"/>
      <c r="E120" s="63"/>
      <c r="F120" s="63"/>
      <c r="G120" s="63"/>
      <c r="H120" s="63"/>
      <c r="I120" s="63"/>
      <c r="J120" s="63"/>
      <c r="K120" s="63"/>
      <c r="L120" s="63"/>
      <c r="M120" s="63"/>
      <c r="N120" s="65"/>
      <c r="O120" s="65"/>
      <c r="P120" s="65"/>
      <c r="Q120" s="65"/>
      <c r="R120" s="65"/>
      <c r="S120" s="68"/>
      <c r="T120" s="68"/>
      <c r="U120" s="68"/>
      <c r="V120" s="68"/>
      <c r="W120" s="68"/>
      <c r="X120" s="68"/>
      <c r="Y120" s="68"/>
      <c r="Z120" s="68"/>
      <c r="AA120" s="68"/>
      <c r="AB120" s="68"/>
    </row>
    <row r="121" spans="1:28" x14ac:dyDescent="0.25">
      <c r="A121" s="63"/>
      <c r="B121" s="64"/>
      <c r="C121" s="64"/>
      <c r="D121" s="63"/>
      <c r="E121" s="63"/>
      <c r="F121" s="63"/>
      <c r="G121" s="63"/>
      <c r="H121" s="63"/>
      <c r="I121" s="63"/>
      <c r="J121" s="63"/>
      <c r="K121" s="63"/>
      <c r="L121" s="63"/>
      <c r="M121" s="63"/>
      <c r="N121" s="65"/>
      <c r="O121" s="65"/>
      <c r="P121" s="65"/>
      <c r="Q121" s="65"/>
      <c r="R121" s="65"/>
      <c r="S121" s="68"/>
      <c r="T121" s="68"/>
      <c r="U121" s="68"/>
      <c r="V121" s="68"/>
      <c r="W121" s="68"/>
      <c r="X121" s="68"/>
      <c r="Y121" s="68"/>
      <c r="Z121" s="68"/>
      <c r="AA121" s="68"/>
      <c r="AB121" s="68"/>
    </row>
    <row r="122" spans="1:28" x14ac:dyDescent="0.25">
      <c r="A122" s="63"/>
      <c r="B122" s="64"/>
      <c r="C122" s="64"/>
      <c r="D122" s="63"/>
      <c r="E122" s="63"/>
      <c r="F122" s="63"/>
      <c r="G122" s="63"/>
      <c r="H122" s="63"/>
      <c r="I122" s="63"/>
      <c r="J122" s="63"/>
      <c r="K122" s="63"/>
      <c r="L122" s="63"/>
      <c r="M122" s="63"/>
      <c r="N122" s="65"/>
      <c r="O122" s="65"/>
      <c r="P122" s="65"/>
      <c r="Q122" s="65"/>
      <c r="R122" s="65"/>
      <c r="S122" s="68"/>
      <c r="T122" s="68"/>
      <c r="U122" s="68"/>
      <c r="V122" s="68"/>
      <c r="W122" s="68"/>
      <c r="X122" s="68"/>
      <c r="Y122" s="68"/>
      <c r="Z122" s="68"/>
      <c r="AA122" s="68"/>
      <c r="AB122" s="68"/>
    </row>
    <row r="123" spans="1:28" x14ac:dyDescent="0.25">
      <c r="A123" s="63"/>
      <c r="B123" s="64"/>
      <c r="C123" s="64"/>
      <c r="D123" s="63"/>
      <c r="E123" s="63"/>
      <c r="F123" s="63"/>
      <c r="G123" s="63"/>
      <c r="H123" s="63"/>
      <c r="I123" s="63"/>
      <c r="J123" s="63"/>
      <c r="K123" s="63"/>
      <c r="L123" s="63"/>
      <c r="M123" s="63"/>
      <c r="N123" s="65"/>
      <c r="O123" s="65"/>
      <c r="P123" s="65"/>
      <c r="Q123" s="65"/>
      <c r="R123" s="65"/>
      <c r="S123" s="68"/>
      <c r="T123" s="68"/>
      <c r="U123" s="68"/>
      <c r="V123" s="68"/>
      <c r="W123" s="68"/>
      <c r="X123" s="68"/>
      <c r="Y123" s="68"/>
      <c r="Z123" s="68"/>
      <c r="AA123" s="68"/>
      <c r="AB123" s="68"/>
    </row>
    <row r="124" spans="1:28" x14ac:dyDescent="0.25">
      <c r="A124" s="63"/>
      <c r="B124" s="64"/>
      <c r="C124" s="64"/>
      <c r="D124" s="63"/>
      <c r="E124" s="63"/>
      <c r="F124" s="63"/>
      <c r="G124" s="63"/>
      <c r="H124" s="63"/>
      <c r="I124" s="63"/>
      <c r="J124" s="63"/>
      <c r="K124" s="63"/>
      <c r="L124" s="63"/>
      <c r="M124" s="63"/>
      <c r="N124" s="65"/>
      <c r="O124" s="65"/>
      <c r="P124" s="65"/>
      <c r="Q124" s="65"/>
      <c r="R124" s="65"/>
      <c r="S124" s="68"/>
      <c r="T124" s="68"/>
      <c r="U124" s="68"/>
      <c r="V124" s="68"/>
      <c r="W124" s="68"/>
      <c r="X124" s="68"/>
      <c r="Y124" s="68"/>
      <c r="Z124" s="68"/>
      <c r="AA124" s="68"/>
      <c r="AB124" s="68"/>
    </row>
    <row r="125" spans="1:28" x14ac:dyDescent="0.25">
      <c r="A125" s="63"/>
      <c r="B125" s="64"/>
      <c r="C125" s="64"/>
      <c r="D125" s="63"/>
      <c r="E125" s="63"/>
      <c r="F125" s="63"/>
      <c r="G125" s="63"/>
      <c r="H125" s="63"/>
      <c r="I125" s="63"/>
      <c r="J125" s="63"/>
      <c r="K125" s="63"/>
      <c r="L125" s="63"/>
      <c r="M125" s="63"/>
      <c r="N125" s="65"/>
      <c r="O125" s="65"/>
      <c r="P125" s="65"/>
      <c r="Q125" s="65"/>
      <c r="R125" s="65"/>
      <c r="S125" s="68"/>
      <c r="T125" s="68"/>
      <c r="U125" s="68"/>
      <c r="V125" s="68"/>
      <c r="W125" s="68"/>
      <c r="X125" s="68"/>
      <c r="Y125" s="68"/>
      <c r="Z125" s="68"/>
      <c r="AA125" s="68"/>
      <c r="AB125" s="68"/>
    </row>
    <row r="126" spans="1:28" x14ac:dyDescent="0.25">
      <c r="A126" s="63"/>
      <c r="B126" s="64"/>
      <c r="C126" s="64"/>
      <c r="D126" s="63"/>
      <c r="E126" s="63"/>
      <c r="F126" s="63"/>
      <c r="G126" s="63"/>
      <c r="H126" s="63"/>
      <c r="I126" s="63"/>
      <c r="J126" s="63"/>
      <c r="K126" s="63"/>
      <c r="L126" s="63"/>
      <c r="M126" s="63"/>
      <c r="N126" s="65"/>
      <c r="O126" s="65"/>
      <c r="P126" s="65"/>
      <c r="Q126" s="65"/>
      <c r="R126" s="65"/>
      <c r="S126" s="68"/>
      <c r="T126" s="68"/>
      <c r="U126" s="68"/>
      <c r="V126" s="68"/>
      <c r="W126" s="68"/>
      <c r="X126" s="68"/>
      <c r="Y126" s="68"/>
      <c r="Z126" s="68"/>
      <c r="AA126" s="68"/>
      <c r="AB126" s="68"/>
    </row>
    <row r="127" spans="1:28" x14ac:dyDescent="0.25">
      <c r="A127" s="63"/>
      <c r="B127" s="64"/>
      <c r="C127" s="64"/>
      <c r="D127" s="63"/>
      <c r="E127" s="63"/>
      <c r="F127" s="63"/>
      <c r="G127" s="63"/>
      <c r="H127" s="63"/>
      <c r="I127" s="63"/>
      <c r="J127" s="63"/>
      <c r="K127" s="63"/>
      <c r="L127" s="63"/>
      <c r="M127" s="63"/>
      <c r="N127" s="65"/>
      <c r="O127" s="65"/>
      <c r="P127" s="65"/>
      <c r="Q127" s="65"/>
      <c r="R127" s="65"/>
      <c r="S127" s="68"/>
      <c r="T127" s="68"/>
      <c r="U127" s="68"/>
      <c r="V127" s="68"/>
      <c r="W127" s="68"/>
      <c r="X127" s="68"/>
      <c r="Y127" s="68"/>
      <c r="Z127" s="68"/>
      <c r="AA127" s="68"/>
      <c r="AB127" s="68"/>
    </row>
    <row r="128" spans="1:28" x14ac:dyDescent="0.25">
      <c r="A128" s="63"/>
      <c r="B128" s="64"/>
      <c r="C128" s="64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5"/>
      <c r="O128" s="65"/>
      <c r="P128" s="65"/>
      <c r="Q128" s="65"/>
      <c r="R128" s="65"/>
      <c r="S128" s="68"/>
      <c r="T128" s="68"/>
      <c r="U128" s="68"/>
      <c r="V128" s="68"/>
      <c r="W128" s="68"/>
      <c r="X128" s="68"/>
      <c r="Y128" s="68"/>
      <c r="Z128" s="68"/>
      <c r="AA128" s="68"/>
      <c r="AB128" s="68"/>
    </row>
    <row r="129" spans="1:28" x14ac:dyDescent="0.25">
      <c r="A129" s="63"/>
      <c r="B129" s="64"/>
      <c r="C129" s="64"/>
      <c r="D129" s="63"/>
      <c r="E129" s="63"/>
      <c r="F129" s="63"/>
      <c r="G129" s="63"/>
      <c r="H129" s="63"/>
      <c r="I129" s="63"/>
      <c r="J129" s="63"/>
      <c r="K129" s="63"/>
      <c r="L129" s="63"/>
      <c r="M129" s="63"/>
      <c r="N129" s="65"/>
      <c r="O129" s="65"/>
      <c r="P129" s="65"/>
      <c r="Q129" s="65"/>
      <c r="R129" s="65"/>
      <c r="S129" s="68"/>
      <c r="T129" s="68"/>
      <c r="U129" s="68"/>
      <c r="V129" s="68"/>
      <c r="W129" s="68"/>
      <c r="X129" s="68"/>
      <c r="Y129" s="68"/>
      <c r="Z129" s="68"/>
      <c r="AA129" s="68"/>
      <c r="AB129" s="68"/>
    </row>
    <row r="130" spans="1:28" x14ac:dyDescent="0.25">
      <c r="A130" s="63"/>
      <c r="B130" s="64"/>
      <c r="C130" s="64"/>
      <c r="D130" s="63"/>
      <c r="E130" s="63"/>
      <c r="F130" s="63"/>
      <c r="G130" s="63"/>
      <c r="H130" s="63"/>
      <c r="I130" s="63"/>
      <c r="J130" s="63"/>
      <c r="K130" s="63"/>
      <c r="L130" s="63"/>
      <c r="M130" s="63"/>
      <c r="N130" s="65"/>
      <c r="O130" s="65"/>
      <c r="P130" s="65"/>
      <c r="Q130" s="65"/>
      <c r="R130" s="65"/>
      <c r="S130" s="68"/>
      <c r="T130" s="68"/>
      <c r="U130" s="68"/>
      <c r="V130" s="68"/>
      <c r="W130" s="68"/>
      <c r="X130" s="68"/>
      <c r="Y130" s="68"/>
      <c r="Z130" s="68"/>
      <c r="AA130" s="68"/>
      <c r="AB130" s="68"/>
    </row>
    <row r="131" spans="1:28" x14ac:dyDescent="0.25">
      <c r="A131" s="63"/>
      <c r="B131" s="64"/>
      <c r="C131" s="64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5"/>
      <c r="O131" s="65"/>
      <c r="P131" s="65"/>
      <c r="Q131" s="65"/>
      <c r="R131" s="65"/>
      <c r="S131" s="68"/>
      <c r="T131" s="68"/>
      <c r="U131" s="68"/>
      <c r="V131" s="68"/>
      <c r="W131" s="68"/>
      <c r="X131" s="68"/>
      <c r="Y131" s="68"/>
      <c r="Z131" s="68"/>
      <c r="AA131" s="68"/>
      <c r="AB131" s="68"/>
    </row>
    <row r="132" spans="1:28" x14ac:dyDescent="0.25">
      <c r="A132" s="63"/>
      <c r="B132" s="64"/>
      <c r="C132" s="64"/>
      <c r="D132" s="63"/>
      <c r="E132" s="63"/>
      <c r="F132" s="63"/>
      <c r="G132" s="63"/>
      <c r="H132" s="63"/>
      <c r="I132" s="63"/>
      <c r="J132" s="63"/>
      <c r="K132" s="63"/>
      <c r="L132" s="63"/>
      <c r="M132" s="63"/>
      <c r="N132" s="65"/>
      <c r="O132" s="65"/>
      <c r="P132" s="65"/>
      <c r="Q132" s="65"/>
      <c r="R132" s="65"/>
      <c r="S132" s="68"/>
      <c r="T132" s="68"/>
      <c r="U132" s="68"/>
      <c r="V132" s="68"/>
      <c r="W132" s="68"/>
      <c r="X132" s="68"/>
      <c r="Y132" s="68"/>
      <c r="Z132" s="68"/>
      <c r="AA132" s="68"/>
      <c r="AB132" s="68"/>
    </row>
    <row r="133" spans="1:28" x14ac:dyDescent="0.25">
      <c r="A133" s="63"/>
      <c r="B133" s="64"/>
      <c r="C133" s="64"/>
      <c r="D133" s="63"/>
      <c r="E133" s="63"/>
      <c r="F133" s="63"/>
      <c r="G133" s="63"/>
      <c r="H133" s="63"/>
      <c r="I133" s="63"/>
      <c r="J133" s="63"/>
      <c r="K133" s="63"/>
      <c r="L133" s="63"/>
      <c r="M133" s="63"/>
      <c r="N133" s="65"/>
      <c r="O133" s="65"/>
      <c r="P133" s="65"/>
      <c r="Q133" s="65"/>
      <c r="R133" s="65"/>
      <c r="S133" s="68"/>
      <c r="T133" s="68"/>
      <c r="U133" s="68"/>
      <c r="V133" s="68"/>
      <c r="W133" s="68"/>
      <c r="X133" s="68"/>
      <c r="Y133" s="68"/>
      <c r="Z133" s="68"/>
      <c r="AA133" s="68"/>
      <c r="AB133" s="68"/>
    </row>
    <row r="134" spans="1:28" x14ac:dyDescent="0.25">
      <c r="A134" s="63"/>
      <c r="B134" s="64"/>
      <c r="C134" s="64"/>
      <c r="D134" s="63"/>
      <c r="E134" s="63"/>
      <c r="F134" s="63"/>
      <c r="G134" s="63"/>
      <c r="H134" s="63"/>
      <c r="I134" s="63"/>
      <c r="J134" s="63"/>
      <c r="K134" s="63"/>
      <c r="L134" s="63"/>
      <c r="M134" s="63"/>
      <c r="N134" s="65"/>
      <c r="O134" s="65"/>
      <c r="P134" s="65"/>
      <c r="Q134" s="65"/>
      <c r="R134" s="65"/>
      <c r="S134" s="68"/>
      <c r="T134" s="68"/>
      <c r="U134" s="68"/>
      <c r="V134" s="68"/>
      <c r="W134" s="68"/>
      <c r="X134" s="68"/>
      <c r="Y134" s="68"/>
      <c r="Z134" s="68"/>
      <c r="AA134" s="68"/>
      <c r="AB134" s="68"/>
    </row>
    <row r="135" spans="1:28" x14ac:dyDescent="0.25">
      <c r="A135" s="63"/>
      <c r="B135" s="64"/>
      <c r="C135" s="64"/>
      <c r="D135" s="63"/>
      <c r="E135" s="63"/>
      <c r="F135" s="63"/>
      <c r="G135" s="63"/>
      <c r="H135" s="63"/>
      <c r="I135" s="63"/>
      <c r="J135" s="63"/>
      <c r="K135" s="63"/>
      <c r="L135" s="63"/>
      <c r="M135" s="63"/>
      <c r="N135" s="65"/>
      <c r="O135" s="65"/>
      <c r="P135" s="65"/>
      <c r="Q135" s="65"/>
      <c r="R135" s="65"/>
      <c r="S135" s="68"/>
      <c r="T135" s="68"/>
      <c r="U135" s="68"/>
      <c r="V135" s="68"/>
      <c r="W135" s="68"/>
      <c r="X135" s="68"/>
      <c r="Y135" s="68"/>
      <c r="Z135" s="68"/>
      <c r="AA135" s="68"/>
      <c r="AB135" s="68"/>
    </row>
    <row r="136" spans="1:28" x14ac:dyDescent="0.25">
      <c r="A136" s="63"/>
      <c r="B136" s="64"/>
      <c r="C136" s="64"/>
      <c r="D136" s="63"/>
      <c r="E136" s="63"/>
      <c r="F136" s="63"/>
      <c r="G136" s="63"/>
      <c r="H136" s="63"/>
      <c r="I136" s="63"/>
      <c r="J136" s="63"/>
      <c r="K136" s="63"/>
      <c r="L136" s="63"/>
      <c r="M136" s="63"/>
      <c r="N136" s="65"/>
      <c r="O136" s="65"/>
      <c r="P136" s="65"/>
      <c r="Q136" s="65"/>
      <c r="R136" s="65"/>
      <c r="S136" s="68"/>
      <c r="T136" s="68"/>
      <c r="U136" s="68"/>
      <c r="V136" s="68"/>
      <c r="W136" s="68"/>
      <c r="X136" s="68"/>
      <c r="Y136" s="68"/>
      <c r="Z136" s="68"/>
      <c r="AA136" s="68"/>
      <c r="AB136" s="68"/>
    </row>
    <row r="137" spans="1:28" x14ac:dyDescent="0.25">
      <c r="A137" s="63"/>
      <c r="B137" s="64"/>
      <c r="C137" s="64"/>
      <c r="D137" s="63"/>
      <c r="E137" s="63"/>
      <c r="F137" s="63"/>
      <c r="G137" s="63"/>
      <c r="H137" s="63"/>
      <c r="I137" s="63"/>
      <c r="J137" s="63"/>
      <c r="K137" s="63"/>
      <c r="L137" s="63"/>
      <c r="M137" s="63"/>
      <c r="N137" s="65"/>
      <c r="O137" s="65"/>
      <c r="P137" s="65"/>
      <c r="Q137" s="65"/>
      <c r="R137" s="65"/>
      <c r="S137" s="68"/>
      <c r="T137" s="68"/>
      <c r="U137" s="68"/>
      <c r="V137" s="68"/>
      <c r="W137" s="68"/>
      <c r="X137" s="68"/>
      <c r="Y137" s="68"/>
      <c r="Z137" s="68"/>
      <c r="AA137" s="68"/>
      <c r="AB137" s="68"/>
    </row>
    <row r="138" spans="1:28" x14ac:dyDescent="0.25">
      <c r="A138" s="63"/>
      <c r="B138" s="64"/>
      <c r="C138" s="64"/>
      <c r="D138" s="63"/>
      <c r="E138" s="63"/>
      <c r="F138" s="63"/>
      <c r="G138" s="63"/>
      <c r="H138" s="63"/>
      <c r="I138" s="63"/>
      <c r="J138" s="63"/>
      <c r="K138" s="63"/>
      <c r="L138" s="63"/>
      <c r="M138" s="63"/>
      <c r="N138" s="65"/>
      <c r="O138" s="65"/>
      <c r="P138" s="65"/>
      <c r="Q138" s="65"/>
      <c r="R138" s="65"/>
      <c r="S138" s="68"/>
      <c r="T138" s="68"/>
      <c r="U138" s="68"/>
      <c r="V138" s="68"/>
      <c r="W138" s="68"/>
      <c r="X138" s="68"/>
      <c r="Y138" s="68"/>
      <c r="Z138" s="68"/>
      <c r="AA138" s="68"/>
      <c r="AB138" s="68"/>
    </row>
    <row r="139" spans="1:28" x14ac:dyDescent="0.25">
      <c r="A139" s="63"/>
      <c r="B139" s="64"/>
      <c r="C139" s="64"/>
      <c r="D139" s="63"/>
      <c r="E139" s="63"/>
      <c r="F139" s="63"/>
      <c r="G139" s="63"/>
      <c r="H139" s="63"/>
      <c r="I139" s="63"/>
      <c r="J139" s="63"/>
      <c r="K139" s="63"/>
      <c r="L139" s="63"/>
      <c r="M139" s="63"/>
      <c r="N139" s="65"/>
      <c r="O139" s="65"/>
      <c r="P139" s="65"/>
      <c r="Q139" s="65"/>
      <c r="R139" s="65"/>
      <c r="S139" s="68"/>
      <c r="T139" s="68"/>
      <c r="U139" s="68"/>
      <c r="V139" s="68"/>
      <c r="W139" s="68"/>
      <c r="X139" s="68"/>
      <c r="Y139" s="68"/>
      <c r="Z139" s="68"/>
      <c r="AA139" s="68"/>
      <c r="AB139" s="68"/>
    </row>
    <row r="140" spans="1:28" x14ac:dyDescent="0.25">
      <c r="A140" s="63"/>
      <c r="B140" s="64"/>
      <c r="C140" s="64"/>
      <c r="D140" s="63"/>
      <c r="E140" s="63"/>
      <c r="F140" s="63"/>
      <c r="G140" s="63"/>
      <c r="H140" s="63"/>
      <c r="I140" s="63"/>
      <c r="J140" s="63"/>
      <c r="K140" s="63"/>
      <c r="L140" s="63"/>
      <c r="M140" s="63"/>
      <c r="N140" s="65"/>
      <c r="O140" s="65"/>
      <c r="P140" s="65"/>
      <c r="Q140" s="65"/>
      <c r="R140" s="65"/>
      <c r="S140" s="68"/>
      <c r="T140" s="68"/>
      <c r="U140" s="68"/>
      <c r="V140" s="68"/>
      <c r="W140" s="68"/>
      <c r="X140" s="68"/>
      <c r="Y140" s="68"/>
      <c r="Z140" s="68"/>
      <c r="AA140" s="68"/>
      <c r="AB140" s="68"/>
    </row>
    <row r="141" spans="1:28" x14ac:dyDescent="0.25">
      <c r="A141" s="63"/>
      <c r="B141" s="64"/>
      <c r="C141" s="64"/>
      <c r="D141" s="63"/>
      <c r="E141" s="63"/>
      <c r="F141" s="63"/>
      <c r="G141" s="63"/>
      <c r="H141" s="63"/>
      <c r="I141" s="63"/>
      <c r="J141" s="63"/>
      <c r="K141" s="63"/>
      <c r="L141" s="63"/>
      <c r="M141" s="63"/>
      <c r="N141" s="65"/>
      <c r="O141" s="65"/>
      <c r="P141" s="65"/>
      <c r="Q141" s="65"/>
      <c r="R141" s="65"/>
      <c r="S141" s="68"/>
      <c r="T141" s="68"/>
      <c r="U141" s="68"/>
      <c r="V141" s="68"/>
      <c r="W141" s="68"/>
      <c r="X141" s="68"/>
      <c r="Y141" s="68"/>
      <c r="Z141" s="68"/>
      <c r="AA141" s="68"/>
      <c r="AB141" s="68"/>
    </row>
    <row r="142" spans="1:28" x14ac:dyDescent="0.25">
      <c r="A142" s="63"/>
      <c r="B142" s="64"/>
      <c r="C142" s="64"/>
      <c r="D142" s="63"/>
      <c r="E142" s="63"/>
      <c r="F142" s="63"/>
      <c r="G142" s="63"/>
      <c r="H142" s="63"/>
      <c r="I142" s="63"/>
      <c r="J142" s="63"/>
      <c r="K142" s="63"/>
      <c r="L142" s="63"/>
      <c r="M142" s="63"/>
      <c r="N142" s="65"/>
      <c r="O142" s="65"/>
      <c r="P142" s="65"/>
      <c r="Q142" s="65"/>
      <c r="R142" s="65"/>
      <c r="S142" s="68"/>
      <c r="T142" s="68"/>
      <c r="U142" s="68"/>
      <c r="V142" s="68"/>
      <c r="W142" s="68"/>
      <c r="X142" s="68"/>
      <c r="Y142" s="68"/>
      <c r="Z142" s="68"/>
      <c r="AA142" s="68"/>
      <c r="AB142" s="68"/>
    </row>
    <row r="143" spans="1:28" x14ac:dyDescent="0.25">
      <c r="A143" s="63"/>
      <c r="B143" s="64"/>
      <c r="C143" s="64"/>
      <c r="D143" s="63"/>
      <c r="E143" s="63"/>
      <c r="F143" s="63"/>
      <c r="G143" s="63"/>
      <c r="H143" s="63"/>
      <c r="I143" s="63"/>
      <c r="J143" s="63"/>
      <c r="K143" s="63"/>
      <c r="L143" s="63"/>
      <c r="M143" s="63"/>
      <c r="N143" s="65"/>
      <c r="O143" s="65"/>
      <c r="P143" s="65"/>
      <c r="Q143" s="65"/>
      <c r="R143" s="65"/>
      <c r="S143" s="68"/>
      <c r="T143" s="68"/>
      <c r="U143" s="68"/>
      <c r="V143" s="68"/>
      <c r="W143" s="68"/>
      <c r="X143" s="68"/>
      <c r="Y143" s="68"/>
      <c r="Z143" s="68"/>
      <c r="AA143" s="68"/>
      <c r="AB143" s="68"/>
    </row>
    <row r="144" spans="1:28" x14ac:dyDescent="0.25">
      <c r="A144" s="63"/>
      <c r="B144" s="64"/>
      <c r="C144" s="64"/>
      <c r="D144" s="63"/>
      <c r="E144" s="63"/>
      <c r="F144" s="63"/>
      <c r="G144" s="63"/>
      <c r="H144" s="63"/>
      <c r="I144" s="63"/>
      <c r="J144" s="63"/>
      <c r="K144" s="63"/>
      <c r="L144" s="63"/>
      <c r="M144" s="63"/>
      <c r="N144" s="65"/>
      <c r="O144" s="65"/>
      <c r="P144" s="65"/>
      <c r="Q144" s="65"/>
      <c r="R144" s="65"/>
      <c r="S144" s="68"/>
      <c r="T144" s="68"/>
      <c r="U144" s="68"/>
      <c r="V144" s="68"/>
      <c r="W144" s="68"/>
      <c r="X144" s="68"/>
      <c r="Y144" s="68"/>
      <c r="Z144" s="68"/>
      <c r="AA144" s="68"/>
      <c r="AB144" s="68"/>
    </row>
    <row r="145" spans="1:28" x14ac:dyDescent="0.25">
      <c r="A145" s="63"/>
      <c r="B145" s="64"/>
      <c r="C145" s="64"/>
      <c r="D145" s="63"/>
      <c r="E145" s="63"/>
      <c r="F145" s="63"/>
      <c r="G145" s="63"/>
      <c r="H145" s="63"/>
      <c r="I145" s="63"/>
      <c r="J145" s="63"/>
      <c r="K145" s="63"/>
      <c r="L145" s="63"/>
      <c r="M145" s="63"/>
      <c r="N145" s="65"/>
      <c r="O145" s="65"/>
      <c r="P145" s="65"/>
      <c r="Q145" s="65"/>
      <c r="R145" s="65"/>
      <c r="S145" s="68"/>
      <c r="T145" s="68"/>
      <c r="U145" s="68"/>
      <c r="V145" s="68"/>
      <c r="W145" s="68"/>
      <c r="X145" s="68"/>
      <c r="Y145" s="68"/>
      <c r="Z145" s="68"/>
      <c r="AA145" s="68"/>
      <c r="AB145" s="68"/>
    </row>
    <row r="146" spans="1:28" x14ac:dyDescent="0.25">
      <c r="A146" s="63"/>
      <c r="B146" s="64"/>
      <c r="C146" s="64"/>
      <c r="D146" s="63"/>
      <c r="E146" s="63"/>
      <c r="F146" s="63"/>
      <c r="G146" s="63"/>
      <c r="H146" s="63"/>
      <c r="I146" s="63"/>
      <c r="J146" s="63"/>
      <c r="K146" s="63"/>
      <c r="L146" s="63"/>
      <c r="M146" s="63"/>
      <c r="N146" s="65"/>
      <c r="O146" s="65"/>
      <c r="P146" s="65"/>
      <c r="Q146" s="65"/>
      <c r="R146" s="65"/>
      <c r="S146" s="68"/>
      <c r="T146" s="68"/>
      <c r="U146" s="68"/>
      <c r="V146" s="68"/>
      <c r="W146" s="68"/>
      <c r="X146" s="68"/>
      <c r="Y146" s="68"/>
      <c r="Z146" s="68"/>
      <c r="AA146" s="68"/>
      <c r="AB146" s="68"/>
    </row>
    <row r="147" spans="1:28" x14ac:dyDescent="0.25">
      <c r="A147" s="63"/>
      <c r="B147" s="64"/>
      <c r="C147" s="64"/>
      <c r="D147" s="63"/>
      <c r="E147" s="63"/>
      <c r="F147" s="63"/>
      <c r="G147" s="63"/>
      <c r="H147" s="63"/>
      <c r="I147" s="63"/>
      <c r="J147" s="63"/>
      <c r="K147" s="63"/>
      <c r="L147" s="63"/>
      <c r="M147" s="63"/>
      <c r="N147" s="65"/>
      <c r="O147" s="65"/>
      <c r="P147" s="65"/>
      <c r="Q147" s="65"/>
      <c r="R147" s="65"/>
      <c r="S147" s="68"/>
      <c r="T147" s="68"/>
      <c r="U147" s="68"/>
      <c r="V147" s="68"/>
      <c r="W147" s="68"/>
      <c r="X147" s="68"/>
      <c r="Y147" s="68"/>
      <c r="Z147" s="68"/>
      <c r="AA147" s="68"/>
      <c r="AB147" s="68"/>
    </row>
    <row r="148" spans="1:28" x14ac:dyDescent="0.25">
      <c r="A148" s="63"/>
      <c r="B148" s="64"/>
      <c r="C148" s="64"/>
      <c r="D148" s="63"/>
      <c r="E148" s="63"/>
      <c r="F148" s="63"/>
      <c r="G148" s="63"/>
      <c r="H148" s="63"/>
      <c r="I148" s="63"/>
      <c r="J148" s="63"/>
      <c r="K148" s="63"/>
      <c r="L148" s="63"/>
      <c r="M148" s="63"/>
      <c r="N148" s="65"/>
      <c r="O148" s="65"/>
      <c r="P148" s="65"/>
      <c r="Q148" s="65"/>
      <c r="R148" s="65"/>
      <c r="S148" s="68"/>
      <c r="T148" s="68"/>
      <c r="U148" s="68"/>
      <c r="V148" s="68"/>
      <c r="W148" s="68"/>
      <c r="X148" s="68"/>
      <c r="Y148" s="68"/>
      <c r="Z148" s="68"/>
      <c r="AA148" s="68"/>
      <c r="AB148" s="68"/>
    </row>
    <row r="149" spans="1:28" x14ac:dyDescent="0.25">
      <c r="A149" s="63"/>
      <c r="B149" s="64"/>
      <c r="C149" s="64"/>
      <c r="D149" s="63"/>
      <c r="E149" s="63"/>
      <c r="F149" s="63"/>
      <c r="G149" s="63"/>
      <c r="H149" s="63"/>
      <c r="I149" s="63"/>
      <c r="J149" s="63"/>
      <c r="K149" s="63"/>
      <c r="L149" s="63"/>
      <c r="M149" s="63"/>
      <c r="N149" s="65"/>
      <c r="O149" s="65"/>
      <c r="P149" s="65"/>
      <c r="Q149" s="65"/>
      <c r="R149" s="65"/>
      <c r="S149" s="68"/>
      <c r="T149" s="68"/>
      <c r="U149" s="68"/>
      <c r="V149" s="68"/>
      <c r="W149" s="68"/>
      <c r="X149" s="68"/>
      <c r="Y149" s="68"/>
      <c r="Z149" s="68"/>
      <c r="AA149" s="68"/>
      <c r="AB149" s="68"/>
    </row>
    <row r="150" spans="1:28" x14ac:dyDescent="0.25">
      <c r="A150" s="63"/>
      <c r="B150" s="64"/>
      <c r="C150" s="64"/>
      <c r="D150" s="63"/>
      <c r="E150" s="63"/>
      <c r="F150" s="63"/>
      <c r="G150" s="63"/>
      <c r="H150" s="63"/>
      <c r="I150" s="63"/>
      <c r="J150" s="63"/>
      <c r="K150" s="63"/>
      <c r="L150" s="63"/>
      <c r="M150" s="63"/>
      <c r="N150" s="65"/>
      <c r="O150" s="65"/>
      <c r="P150" s="65"/>
      <c r="Q150" s="65"/>
      <c r="R150" s="65"/>
      <c r="S150" s="68"/>
      <c r="T150" s="68"/>
      <c r="U150" s="68"/>
      <c r="V150" s="68"/>
      <c r="W150" s="68"/>
      <c r="X150" s="68"/>
      <c r="Y150" s="68"/>
      <c r="Z150" s="68"/>
      <c r="AA150" s="68"/>
      <c r="AB150" s="68"/>
    </row>
    <row r="151" spans="1:28" x14ac:dyDescent="0.25">
      <c r="A151" s="63"/>
      <c r="B151" s="64"/>
      <c r="C151" s="64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5"/>
      <c r="O151" s="65"/>
      <c r="P151" s="65"/>
      <c r="Q151" s="65"/>
      <c r="R151" s="65"/>
      <c r="S151" s="68"/>
      <c r="T151" s="68"/>
      <c r="U151" s="68"/>
      <c r="V151" s="68"/>
      <c r="W151" s="68"/>
      <c r="X151" s="68"/>
      <c r="Y151" s="68"/>
      <c r="Z151" s="68"/>
      <c r="AA151" s="68"/>
      <c r="AB151" s="68"/>
    </row>
    <row r="152" spans="1:28" x14ac:dyDescent="0.25">
      <c r="A152" s="63"/>
      <c r="B152" s="64"/>
      <c r="C152" s="64"/>
      <c r="D152" s="63"/>
      <c r="E152" s="63"/>
      <c r="F152" s="63"/>
      <c r="G152" s="63"/>
      <c r="H152" s="63"/>
      <c r="I152" s="63"/>
      <c r="J152" s="63"/>
      <c r="K152" s="63"/>
      <c r="L152" s="63"/>
      <c r="M152" s="63"/>
      <c r="N152" s="65"/>
      <c r="O152" s="65"/>
      <c r="P152" s="65"/>
      <c r="Q152" s="65"/>
      <c r="R152" s="65"/>
      <c r="S152" s="68"/>
      <c r="T152" s="68"/>
      <c r="U152" s="68"/>
      <c r="V152" s="68"/>
      <c r="W152" s="68"/>
      <c r="X152" s="68"/>
      <c r="Y152" s="68"/>
      <c r="Z152" s="68"/>
      <c r="AA152" s="68"/>
      <c r="AB152" s="68"/>
    </row>
    <row r="153" spans="1:28" x14ac:dyDescent="0.25">
      <c r="A153" s="63"/>
      <c r="B153" s="64"/>
      <c r="C153" s="64"/>
      <c r="D153" s="63"/>
      <c r="E153" s="63"/>
      <c r="F153" s="63"/>
      <c r="G153" s="63"/>
      <c r="H153" s="63"/>
      <c r="I153" s="63"/>
      <c r="J153" s="63"/>
      <c r="K153" s="63"/>
      <c r="L153" s="63"/>
      <c r="M153" s="63"/>
      <c r="N153" s="65"/>
      <c r="O153" s="65"/>
      <c r="P153" s="65"/>
      <c r="Q153" s="65"/>
      <c r="R153" s="65"/>
      <c r="S153" s="68"/>
      <c r="T153" s="68"/>
      <c r="U153" s="68"/>
      <c r="V153" s="68"/>
      <c r="W153" s="68"/>
      <c r="X153" s="68"/>
      <c r="Y153" s="68"/>
      <c r="Z153" s="68"/>
      <c r="AA153" s="68"/>
      <c r="AB153" s="68"/>
    </row>
    <row r="154" spans="1:28" x14ac:dyDescent="0.25">
      <c r="A154" s="63"/>
      <c r="B154" s="64"/>
      <c r="C154" s="64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5"/>
      <c r="O154" s="65"/>
      <c r="P154" s="65"/>
      <c r="Q154" s="65"/>
      <c r="R154" s="65"/>
      <c r="S154" s="68"/>
      <c r="T154" s="68"/>
      <c r="U154" s="68"/>
      <c r="V154" s="68"/>
      <c r="W154" s="68"/>
      <c r="X154" s="68"/>
      <c r="Y154" s="68"/>
      <c r="Z154" s="68"/>
      <c r="AA154" s="68"/>
      <c r="AB154" s="68"/>
    </row>
    <row r="155" spans="1:28" x14ac:dyDescent="0.25">
      <c r="A155" s="63"/>
      <c r="B155" s="64"/>
      <c r="C155" s="64"/>
      <c r="D155" s="63"/>
      <c r="E155" s="63"/>
      <c r="F155" s="63"/>
      <c r="G155" s="63"/>
      <c r="H155" s="63"/>
      <c r="I155" s="63"/>
      <c r="J155" s="63"/>
      <c r="K155" s="63"/>
      <c r="L155" s="63"/>
      <c r="M155" s="63"/>
      <c r="N155" s="65"/>
      <c r="O155" s="65"/>
      <c r="P155" s="65"/>
      <c r="Q155" s="65"/>
      <c r="R155" s="65"/>
      <c r="S155" s="68"/>
      <c r="T155" s="68"/>
      <c r="U155" s="68"/>
      <c r="V155" s="68"/>
      <c r="W155" s="68"/>
      <c r="X155" s="68"/>
      <c r="Y155" s="68"/>
      <c r="Z155" s="68"/>
      <c r="AA155" s="68"/>
      <c r="AB155" s="68"/>
    </row>
    <row r="156" spans="1:28" x14ac:dyDescent="0.25">
      <c r="A156" s="63"/>
      <c r="B156" s="64"/>
      <c r="C156" s="64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5"/>
      <c r="O156" s="65"/>
      <c r="P156" s="65"/>
      <c r="Q156" s="65"/>
      <c r="R156" s="65"/>
      <c r="S156" s="68"/>
      <c r="T156" s="68"/>
      <c r="U156" s="68"/>
      <c r="V156" s="68"/>
      <c r="W156" s="68"/>
      <c r="X156" s="68"/>
      <c r="Y156" s="68"/>
      <c r="Z156" s="68"/>
      <c r="AA156" s="68"/>
      <c r="AB156" s="68"/>
    </row>
    <row r="157" spans="1:28" x14ac:dyDescent="0.25">
      <c r="A157" s="63"/>
      <c r="B157" s="64"/>
      <c r="C157" s="64"/>
      <c r="D157" s="63"/>
      <c r="E157" s="63"/>
      <c r="F157" s="63"/>
      <c r="G157" s="63"/>
      <c r="H157" s="63"/>
      <c r="I157" s="63"/>
      <c r="J157" s="63"/>
      <c r="K157" s="63"/>
      <c r="L157" s="63"/>
      <c r="M157" s="63"/>
      <c r="N157" s="65"/>
      <c r="O157" s="65"/>
      <c r="P157" s="65"/>
      <c r="Q157" s="65"/>
      <c r="R157" s="65"/>
      <c r="S157" s="68"/>
      <c r="T157" s="68"/>
      <c r="U157" s="68"/>
      <c r="V157" s="68"/>
      <c r="W157" s="68"/>
      <c r="X157" s="68"/>
      <c r="Y157" s="68"/>
      <c r="Z157" s="68"/>
      <c r="AA157" s="68"/>
      <c r="AB157" s="68"/>
    </row>
    <row r="158" spans="1:28" x14ac:dyDescent="0.25">
      <c r="A158" s="63"/>
      <c r="B158" s="64"/>
      <c r="C158" s="64"/>
      <c r="D158" s="63"/>
      <c r="E158" s="63"/>
      <c r="F158" s="63"/>
      <c r="G158" s="63"/>
      <c r="H158" s="63"/>
      <c r="I158" s="63"/>
      <c r="J158" s="63"/>
      <c r="K158" s="63"/>
      <c r="L158" s="63"/>
      <c r="M158" s="63"/>
      <c r="N158" s="65"/>
      <c r="O158" s="65"/>
      <c r="P158" s="65"/>
      <c r="Q158" s="65"/>
      <c r="R158" s="65"/>
      <c r="S158" s="68"/>
      <c r="T158" s="68"/>
      <c r="U158" s="68"/>
      <c r="V158" s="68"/>
      <c r="W158" s="68"/>
      <c r="X158" s="68"/>
      <c r="Y158" s="68"/>
      <c r="Z158" s="68"/>
      <c r="AA158" s="68"/>
      <c r="AB158" s="68"/>
    </row>
    <row r="159" spans="1:28" x14ac:dyDescent="0.25">
      <c r="A159" s="63"/>
      <c r="B159" s="64"/>
      <c r="C159" s="64"/>
      <c r="D159" s="63"/>
      <c r="E159" s="63"/>
      <c r="F159" s="63"/>
      <c r="G159" s="63"/>
      <c r="H159" s="63"/>
      <c r="I159" s="63"/>
      <c r="J159" s="63"/>
      <c r="K159" s="63"/>
      <c r="L159" s="63"/>
      <c r="M159" s="63"/>
      <c r="N159" s="65"/>
      <c r="O159" s="65"/>
      <c r="P159" s="65"/>
      <c r="Q159" s="65"/>
      <c r="R159" s="65"/>
      <c r="S159" s="68"/>
      <c r="T159" s="68"/>
      <c r="U159" s="68"/>
      <c r="V159" s="68"/>
      <c r="W159" s="68"/>
      <c r="X159" s="68"/>
      <c r="Y159" s="68"/>
      <c r="Z159" s="68"/>
      <c r="AA159" s="68"/>
      <c r="AB159" s="68"/>
    </row>
    <row r="160" spans="1:28" x14ac:dyDescent="0.25">
      <c r="A160" s="63"/>
      <c r="B160" s="64"/>
      <c r="C160" s="64"/>
      <c r="D160" s="63"/>
      <c r="E160" s="63"/>
      <c r="F160" s="63"/>
      <c r="G160" s="63"/>
      <c r="H160" s="63"/>
      <c r="I160" s="63"/>
      <c r="J160" s="63"/>
      <c r="K160" s="63"/>
      <c r="L160" s="63"/>
      <c r="M160" s="63"/>
      <c r="N160" s="65"/>
      <c r="O160" s="65"/>
      <c r="P160" s="65"/>
      <c r="Q160" s="65"/>
      <c r="R160" s="65"/>
      <c r="S160" s="68"/>
      <c r="T160" s="68"/>
      <c r="U160" s="68"/>
      <c r="V160" s="68"/>
      <c r="W160" s="68"/>
      <c r="X160" s="68"/>
      <c r="Y160" s="68"/>
      <c r="Z160" s="68"/>
      <c r="AA160" s="68"/>
      <c r="AB160" s="68"/>
    </row>
    <row r="161" spans="1:28" x14ac:dyDescent="0.25">
      <c r="A161" s="63"/>
      <c r="B161" s="64"/>
      <c r="C161" s="64"/>
      <c r="D161" s="63"/>
      <c r="E161" s="63"/>
      <c r="F161" s="63"/>
      <c r="G161" s="63"/>
      <c r="H161" s="63"/>
      <c r="I161" s="63"/>
      <c r="J161" s="63"/>
      <c r="K161" s="63"/>
      <c r="L161" s="63"/>
      <c r="M161" s="63"/>
      <c r="N161" s="65"/>
      <c r="O161" s="65"/>
      <c r="P161" s="65"/>
      <c r="Q161" s="65"/>
      <c r="R161" s="65"/>
      <c r="S161" s="68"/>
      <c r="T161" s="68"/>
      <c r="U161" s="68"/>
      <c r="V161" s="68"/>
      <c r="W161" s="68"/>
      <c r="X161" s="68"/>
      <c r="Y161" s="68"/>
      <c r="Z161" s="68"/>
      <c r="AA161" s="68"/>
      <c r="AB161" s="68"/>
    </row>
    <row r="162" spans="1:28" x14ac:dyDescent="0.25">
      <c r="A162" s="63"/>
      <c r="B162" s="64"/>
      <c r="C162" s="64"/>
      <c r="D162" s="63"/>
      <c r="E162" s="63"/>
      <c r="F162" s="63"/>
      <c r="G162" s="63"/>
      <c r="H162" s="63"/>
      <c r="I162" s="63"/>
      <c r="J162" s="63"/>
      <c r="K162" s="63"/>
      <c r="L162" s="63"/>
      <c r="M162" s="63"/>
      <c r="N162" s="65"/>
      <c r="O162" s="65"/>
      <c r="P162" s="65"/>
      <c r="Q162" s="65"/>
      <c r="R162" s="65"/>
      <c r="S162" s="68"/>
      <c r="T162" s="68"/>
      <c r="U162" s="68"/>
      <c r="V162" s="68"/>
      <c r="W162" s="68"/>
      <c r="X162" s="68"/>
      <c r="Y162" s="68"/>
      <c r="Z162" s="68"/>
      <c r="AA162" s="68"/>
      <c r="AB162" s="68"/>
    </row>
    <row r="163" spans="1:28" x14ac:dyDescent="0.25">
      <c r="A163" s="63"/>
      <c r="B163" s="64"/>
      <c r="C163" s="64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5"/>
      <c r="O163" s="65"/>
      <c r="P163" s="65"/>
      <c r="Q163" s="65"/>
      <c r="R163" s="65"/>
      <c r="S163" s="68"/>
      <c r="T163" s="68"/>
      <c r="U163" s="68"/>
      <c r="V163" s="68"/>
      <c r="W163" s="68"/>
      <c r="X163" s="68"/>
      <c r="Y163" s="68"/>
      <c r="Z163" s="68"/>
      <c r="AA163" s="68"/>
      <c r="AB163" s="68"/>
    </row>
    <row r="164" spans="1:28" x14ac:dyDescent="0.25">
      <c r="A164" s="63"/>
      <c r="B164" s="64"/>
      <c r="C164" s="64"/>
      <c r="D164" s="63"/>
      <c r="E164" s="63"/>
      <c r="F164" s="63"/>
      <c r="G164" s="63"/>
      <c r="H164" s="63"/>
      <c r="I164" s="63"/>
      <c r="J164" s="63"/>
      <c r="K164" s="63"/>
      <c r="L164" s="63"/>
      <c r="M164" s="63"/>
      <c r="N164" s="65"/>
      <c r="O164" s="65"/>
      <c r="P164" s="65"/>
      <c r="Q164" s="65"/>
      <c r="R164" s="65"/>
      <c r="S164" s="68"/>
      <c r="T164" s="68"/>
      <c r="U164" s="68"/>
      <c r="V164" s="68"/>
      <c r="W164" s="68"/>
      <c r="X164" s="68"/>
      <c r="Y164" s="68"/>
      <c r="Z164" s="68"/>
      <c r="AA164" s="68"/>
      <c r="AB164" s="68"/>
    </row>
    <row r="165" spans="1:28" x14ac:dyDescent="0.25">
      <c r="A165" s="63"/>
      <c r="B165" s="64"/>
      <c r="C165" s="64"/>
      <c r="D165" s="63"/>
      <c r="E165" s="63"/>
      <c r="F165" s="63"/>
      <c r="G165" s="63"/>
      <c r="H165" s="63"/>
      <c r="I165" s="63"/>
      <c r="J165" s="63"/>
      <c r="K165" s="63"/>
      <c r="L165" s="63"/>
      <c r="M165" s="63"/>
      <c r="N165" s="65"/>
      <c r="O165" s="65"/>
      <c r="P165" s="65"/>
      <c r="Q165" s="65"/>
      <c r="R165" s="65"/>
      <c r="S165" s="68"/>
      <c r="T165" s="68"/>
      <c r="U165" s="68"/>
      <c r="V165" s="68"/>
      <c r="W165" s="68"/>
      <c r="X165" s="68"/>
      <c r="Y165" s="68"/>
      <c r="Z165" s="68"/>
      <c r="AA165" s="68"/>
      <c r="AB165" s="68"/>
    </row>
    <row r="166" spans="1:28" x14ac:dyDescent="0.25">
      <c r="A166" s="63"/>
      <c r="B166" s="64"/>
      <c r="C166" s="64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5"/>
      <c r="O166" s="65"/>
      <c r="P166" s="65"/>
      <c r="Q166" s="65"/>
      <c r="R166" s="65"/>
      <c r="S166" s="68"/>
      <c r="T166" s="68"/>
      <c r="U166" s="68"/>
      <c r="V166" s="68"/>
      <c r="W166" s="68"/>
      <c r="X166" s="68"/>
      <c r="Y166" s="68"/>
      <c r="Z166" s="68"/>
      <c r="AA166" s="68"/>
      <c r="AB166" s="68"/>
    </row>
    <row r="167" spans="1:28" x14ac:dyDescent="0.25">
      <c r="A167" s="63"/>
      <c r="B167" s="64"/>
      <c r="C167" s="64"/>
      <c r="D167" s="63"/>
      <c r="E167" s="63"/>
      <c r="F167" s="63"/>
      <c r="G167" s="63"/>
      <c r="H167" s="63"/>
      <c r="I167" s="63"/>
      <c r="J167" s="63"/>
      <c r="K167" s="63"/>
      <c r="L167" s="63"/>
      <c r="M167" s="63"/>
      <c r="N167" s="65"/>
      <c r="O167" s="65"/>
      <c r="P167" s="65"/>
      <c r="Q167" s="65"/>
      <c r="R167" s="65"/>
      <c r="S167" s="68"/>
      <c r="T167" s="68"/>
      <c r="U167" s="68"/>
      <c r="V167" s="68"/>
      <c r="W167" s="68"/>
      <c r="X167" s="68"/>
      <c r="Y167" s="68"/>
      <c r="Z167" s="68"/>
      <c r="AA167" s="68"/>
      <c r="AB167" s="68"/>
    </row>
    <row r="168" spans="1:28" x14ac:dyDescent="0.25">
      <c r="A168" s="63"/>
      <c r="B168" s="64"/>
      <c r="C168" s="64"/>
      <c r="D168" s="63"/>
      <c r="E168" s="63"/>
      <c r="F168" s="63"/>
      <c r="G168" s="63"/>
      <c r="H168" s="63"/>
      <c r="I168" s="63"/>
      <c r="J168" s="63"/>
      <c r="K168" s="63"/>
      <c r="L168" s="63"/>
      <c r="M168" s="63"/>
      <c r="N168" s="65"/>
      <c r="O168" s="65"/>
      <c r="P168" s="65"/>
      <c r="Q168" s="65"/>
      <c r="R168" s="65"/>
      <c r="S168" s="68"/>
      <c r="T168" s="68"/>
      <c r="U168" s="68"/>
      <c r="V168" s="68"/>
      <c r="W168" s="68"/>
      <c r="X168" s="68"/>
      <c r="Y168" s="68"/>
      <c r="Z168" s="68"/>
      <c r="AA168" s="68"/>
      <c r="AB168" s="68"/>
    </row>
    <row r="169" spans="1:28" x14ac:dyDescent="0.25">
      <c r="A169" s="63"/>
      <c r="B169" s="64"/>
      <c r="C169" s="64"/>
      <c r="D169" s="63"/>
      <c r="E169" s="63"/>
      <c r="F169" s="63"/>
      <c r="G169" s="63"/>
      <c r="H169" s="63"/>
      <c r="I169" s="63"/>
      <c r="J169" s="63"/>
      <c r="K169" s="63"/>
      <c r="L169" s="63"/>
      <c r="M169" s="63"/>
      <c r="N169" s="65"/>
      <c r="O169" s="65"/>
      <c r="P169" s="65"/>
      <c r="Q169" s="65"/>
      <c r="R169" s="65"/>
      <c r="S169" s="68"/>
      <c r="T169" s="68"/>
      <c r="U169" s="68"/>
      <c r="V169" s="68"/>
      <c r="W169" s="68"/>
      <c r="X169" s="68"/>
      <c r="Y169" s="68"/>
      <c r="Z169" s="68"/>
      <c r="AA169" s="68"/>
      <c r="AB169" s="68"/>
    </row>
    <row r="170" spans="1:28" x14ac:dyDescent="0.25">
      <c r="A170" s="63"/>
      <c r="B170" s="64"/>
      <c r="C170" s="64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5"/>
      <c r="O170" s="65"/>
      <c r="P170" s="65"/>
      <c r="Q170" s="65"/>
      <c r="R170" s="65"/>
      <c r="S170" s="68"/>
      <c r="T170" s="68"/>
      <c r="U170" s="68"/>
      <c r="V170" s="68"/>
      <c r="W170" s="68"/>
      <c r="X170" s="68"/>
      <c r="Y170" s="68"/>
      <c r="Z170" s="68"/>
      <c r="AA170" s="68"/>
      <c r="AB170" s="68"/>
    </row>
    <row r="171" spans="1:28" x14ac:dyDescent="0.25">
      <c r="A171" s="63"/>
      <c r="B171" s="64"/>
      <c r="C171" s="64"/>
      <c r="D171" s="63"/>
      <c r="E171" s="63"/>
      <c r="F171" s="63"/>
      <c r="G171" s="63"/>
      <c r="H171" s="63"/>
      <c r="I171" s="63"/>
      <c r="J171" s="63"/>
      <c r="K171" s="63"/>
      <c r="L171" s="63"/>
      <c r="M171" s="63"/>
      <c r="N171" s="65"/>
      <c r="O171" s="65"/>
      <c r="P171" s="65"/>
      <c r="Q171" s="65"/>
      <c r="R171" s="65"/>
      <c r="S171" s="68"/>
      <c r="T171" s="68"/>
      <c r="U171" s="68"/>
      <c r="V171" s="68"/>
      <c r="W171" s="68"/>
      <c r="X171" s="68"/>
      <c r="Y171" s="68"/>
      <c r="Z171" s="68"/>
      <c r="AA171" s="68"/>
      <c r="AB171" s="68"/>
    </row>
    <row r="172" spans="1:28" x14ac:dyDescent="0.25">
      <c r="A172" s="63"/>
      <c r="B172" s="64"/>
      <c r="C172" s="64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5"/>
      <c r="O172" s="65"/>
      <c r="P172" s="65"/>
      <c r="Q172" s="65"/>
      <c r="R172" s="65"/>
      <c r="S172" s="68"/>
      <c r="T172" s="68"/>
      <c r="U172" s="68"/>
      <c r="V172" s="68"/>
      <c r="W172" s="68"/>
      <c r="X172" s="68"/>
      <c r="Y172" s="68"/>
      <c r="Z172" s="68"/>
      <c r="AA172" s="68"/>
      <c r="AB172" s="68"/>
    </row>
    <row r="173" spans="1:28" x14ac:dyDescent="0.25">
      <c r="A173" s="63"/>
      <c r="B173" s="64"/>
      <c r="C173" s="64"/>
      <c r="D173" s="63"/>
      <c r="E173" s="63"/>
      <c r="F173" s="63"/>
      <c r="G173" s="63"/>
      <c r="H173" s="63"/>
      <c r="I173" s="63"/>
      <c r="J173" s="63"/>
      <c r="K173" s="63"/>
      <c r="L173" s="63"/>
      <c r="M173" s="63"/>
      <c r="N173" s="65"/>
      <c r="O173" s="65"/>
      <c r="P173" s="65"/>
      <c r="Q173" s="65"/>
      <c r="R173" s="65"/>
      <c r="S173" s="68"/>
      <c r="T173" s="68"/>
      <c r="U173" s="68"/>
      <c r="V173" s="68"/>
      <c r="W173" s="68"/>
      <c r="X173" s="68"/>
      <c r="Y173" s="68"/>
      <c r="Z173" s="68"/>
      <c r="AA173" s="68"/>
      <c r="AB173" s="68"/>
    </row>
    <row r="174" spans="1:28" x14ac:dyDescent="0.25">
      <c r="A174" s="63"/>
      <c r="B174" s="64"/>
      <c r="C174" s="64"/>
      <c r="D174" s="63"/>
      <c r="E174" s="63"/>
      <c r="F174" s="63"/>
      <c r="G174" s="63"/>
      <c r="H174" s="63"/>
      <c r="I174" s="63"/>
      <c r="J174" s="63"/>
      <c r="K174" s="63"/>
      <c r="L174" s="63"/>
      <c r="M174" s="63"/>
      <c r="N174" s="65"/>
      <c r="O174" s="65"/>
      <c r="P174" s="65"/>
      <c r="Q174" s="65"/>
      <c r="R174" s="65"/>
      <c r="S174" s="68"/>
      <c r="T174" s="68"/>
      <c r="U174" s="68"/>
      <c r="V174" s="68"/>
      <c r="W174" s="68"/>
      <c r="X174" s="68"/>
      <c r="Y174" s="68"/>
      <c r="Z174" s="68"/>
      <c r="AA174" s="68"/>
      <c r="AB174" s="68"/>
    </row>
    <row r="175" spans="1:28" x14ac:dyDescent="0.25">
      <c r="A175" s="63"/>
      <c r="B175" s="64"/>
      <c r="C175" s="64"/>
      <c r="D175" s="63"/>
      <c r="E175" s="63"/>
      <c r="F175" s="63"/>
      <c r="G175" s="63"/>
      <c r="H175" s="63"/>
      <c r="I175" s="63"/>
      <c r="J175" s="63"/>
      <c r="K175" s="63"/>
      <c r="L175" s="63"/>
      <c r="M175" s="63"/>
      <c r="N175" s="65"/>
      <c r="O175" s="65"/>
      <c r="P175" s="65"/>
      <c r="Q175" s="65"/>
      <c r="R175" s="65"/>
      <c r="S175" s="68"/>
      <c r="T175" s="68"/>
      <c r="U175" s="68"/>
      <c r="V175" s="68"/>
      <c r="W175" s="68"/>
      <c r="X175" s="68"/>
      <c r="Y175" s="68"/>
      <c r="Z175" s="68"/>
      <c r="AA175" s="68"/>
      <c r="AB175" s="68"/>
    </row>
    <row r="176" spans="1:28" x14ac:dyDescent="0.25">
      <c r="A176" s="63"/>
      <c r="B176" s="64"/>
      <c r="C176" s="64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5"/>
      <c r="O176" s="65"/>
      <c r="P176" s="65"/>
      <c r="Q176" s="65"/>
      <c r="R176" s="65"/>
      <c r="S176" s="68"/>
      <c r="T176" s="68"/>
      <c r="U176" s="68"/>
      <c r="V176" s="68"/>
      <c r="W176" s="68"/>
      <c r="X176" s="68"/>
      <c r="Y176" s="68"/>
      <c r="Z176" s="68"/>
      <c r="AA176" s="68"/>
      <c r="AB176" s="68"/>
    </row>
    <row r="177" spans="1:28" x14ac:dyDescent="0.25">
      <c r="A177" s="63"/>
      <c r="B177" s="64"/>
      <c r="C177" s="64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5"/>
      <c r="O177" s="65"/>
      <c r="P177" s="65"/>
      <c r="Q177" s="65"/>
      <c r="R177" s="65"/>
      <c r="S177" s="68"/>
      <c r="T177" s="68"/>
      <c r="U177" s="68"/>
      <c r="V177" s="68"/>
      <c r="W177" s="68"/>
      <c r="X177" s="68"/>
      <c r="Y177" s="68"/>
      <c r="Z177" s="68"/>
      <c r="AA177" s="68"/>
      <c r="AB177" s="68"/>
    </row>
    <row r="178" spans="1:28" x14ac:dyDescent="0.25">
      <c r="A178" s="63"/>
      <c r="B178" s="64"/>
      <c r="C178" s="64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5"/>
      <c r="O178" s="65"/>
      <c r="P178" s="65"/>
      <c r="Q178" s="65"/>
      <c r="R178" s="65"/>
      <c r="S178" s="68"/>
      <c r="T178" s="68"/>
      <c r="U178" s="68"/>
      <c r="V178" s="68"/>
      <c r="W178" s="68"/>
      <c r="X178" s="68"/>
      <c r="Y178" s="68"/>
      <c r="Z178" s="68"/>
      <c r="AA178" s="68"/>
      <c r="AB178" s="68"/>
    </row>
    <row r="179" spans="1:28" x14ac:dyDescent="0.25">
      <c r="A179" s="63"/>
      <c r="B179" s="64"/>
      <c r="C179" s="64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5"/>
      <c r="O179" s="65"/>
      <c r="P179" s="65"/>
      <c r="Q179" s="65"/>
      <c r="R179" s="65"/>
      <c r="S179" s="68"/>
      <c r="T179" s="68"/>
      <c r="U179" s="68"/>
      <c r="V179" s="68"/>
      <c r="W179" s="68"/>
      <c r="X179" s="68"/>
      <c r="Y179" s="68"/>
      <c r="Z179" s="68"/>
      <c r="AA179" s="68"/>
      <c r="AB179" s="68"/>
    </row>
    <row r="180" spans="1:28" x14ac:dyDescent="0.25">
      <c r="A180" s="63"/>
      <c r="B180" s="64"/>
      <c r="C180" s="64"/>
      <c r="D180" s="63"/>
      <c r="E180" s="63"/>
      <c r="F180" s="63"/>
      <c r="G180" s="63"/>
      <c r="H180" s="63"/>
      <c r="I180" s="63"/>
      <c r="J180" s="63"/>
      <c r="K180" s="63"/>
      <c r="L180" s="63"/>
      <c r="M180" s="63"/>
      <c r="N180" s="65"/>
      <c r="O180" s="65"/>
      <c r="P180" s="65"/>
      <c r="Q180" s="65"/>
      <c r="R180" s="65"/>
      <c r="S180" s="68"/>
      <c r="T180" s="68"/>
      <c r="U180" s="68"/>
      <c r="V180" s="68"/>
      <c r="W180" s="68"/>
      <c r="X180" s="68"/>
      <c r="Y180" s="68"/>
      <c r="Z180" s="68"/>
      <c r="AA180" s="68"/>
      <c r="AB180" s="68"/>
    </row>
    <row r="181" spans="1:28" x14ac:dyDescent="0.25">
      <c r="A181" s="63"/>
      <c r="B181" s="64"/>
      <c r="C181" s="64"/>
      <c r="D181" s="63"/>
      <c r="E181" s="63"/>
      <c r="F181" s="63"/>
      <c r="G181" s="63"/>
      <c r="H181" s="63"/>
      <c r="I181" s="63"/>
      <c r="J181" s="63"/>
      <c r="K181" s="63"/>
      <c r="L181" s="63"/>
      <c r="M181" s="63"/>
      <c r="N181" s="65"/>
      <c r="O181" s="65"/>
      <c r="P181" s="65"/>
      <c r="Q181" s="65"/>
      <c r="R181" s="65"/>
      <c r="S181" s="68"/>
      <c r="T181" s="68"/>
      <c r="U181" s="68"/>
      <c r="V181" s="68"/>
      <c r="W181" s="68"/>
      <c r="X181" s="68"/>
      <c r="Y181" s="68"/>
      <c r="Z181" s="68"/>
      <c r="AA181" s="68"/>
      <c r="AB181" s="68"/>
    </row>
    <row r="182" spans="1:28" x14ac:dyDescent="0.25">
      <c r="A182" s="63"/>
      <c r="B182" s="64"/>
      <c r="C182" s="64"/>
      <c r="D182" s="63"/>
      <c r="E182" s="63"/>
      <c r="F182" s="63"/>
      <c r="G182" s="63"/>
      <c r="H182" s="63"/>
      <c r="I182" s="63"/>
      <c r="J182" s="63"/>
      <c r="K182" s="63"/>
      <c r="L182" s="63"/>
      <c r="M182" s="63"/>
      <c r="N182" s="65"/>
      <c r="O182" s="65"/>
      <c r="P182" s="65"/>
      <c r="Q182" s="65"/>
      <c r="R182" s="65"/>
      <c r="S182" s="68"/>
      <c r="T182" s="68"/>
      <c r="U182" s="68"/>
      <c r="V182" s="68"/>
      <c r="W182" s="68"/>
      <c r="X182" s="68"/>
      <c r="Y182" s="68"/>
      <c r="Z182" s="68"/>
      <c r="AA182" s="68"/>
      <c r="AB182" s="68"/>
    </row>
    <row r="183" spans="1:28" x14ac:dyDescent="0.25">
      <c r="A183" s="63"/>
      <c r="B183" s="64"/>
      <c r="C183" s="64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5"/>
      <c r="O183" s="65"/>
      <c r="P183" s="65"/>
      <c r="Q183" s="65"/>
      <c r="R183" s="65"/>
      <c r="S183" s="68"/>
      <c r="T183" s="68"/>
      <c r="U183" s="68"/>
      <c r="V183" s="68"/>
      <c r="W183" s="68"/>
      <c r="X183" s="68"/>
      <c r="Y183" s="68"/>
      <c r="Z183" s="68"/>
      <c r="AA183" s="68"/>
      <c r="AB183" s="68"/>
    </row>
    <row r="184" spans="1:28" x14ac:dyDescent="0.25">
      <c r="A184" s="63"/>
      <c r="B184" s="64"/>
      <c r="C184" s="64"/>
      <c r="D184" s="63"/>
      <c r="E184" s="63"/>
      <c r="F184" s="63"/>
      <c r="G184" s="63"/>
      <c r="H184" s="63"/>
      <c r="I184" s="63"/>
      <c r="J184" s="63"/>
      <c r="K184" s="63"/>
      <c r="L184" s="63"/>
      <c r="M184" s="63"/>
      <c r="N184" s="65"/>
      <c r="O184" s="65"/>
      <c r="P184" s="65"/>
      <c r="Q184" s="65"/>
      <c r="R184" s="65"/>
      <c r="S184" s="68"/>
      <c r="T184" s="68"/>
      <c r="U184" s="68"/>
      <c r="V184" s="68"/>
      <c r="W184" s="68"/>
      <c r="X184" s="68"/>
      <c r="Y184" s="68"/>
      <c r="Z184" s="68"/>
      <c r="AA184" s="68"/>
      <c r="AB184" s="68"/>
    </row>
    <row r="185" spans="1:28" x14ac:dyDescent="0.25">
      <c r="A185" s="63"/>
      <c r="B185" s="64"/>
      <c r="C185" s="64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5"/>
      <c r="O185" s="65"/>
      <c r="P185" s="65"/>
      <c r="Q185" s="65"/>
      <c r="R185" s="65"/>
      <c r="S185" s="68"/>
      <c r="T185" s="68"/>
      <c r="U185" s="68"/>
      <c r="V185" s="68"/>
      <c r="W185" s="68"/>
      <c r="X185" s="68"/>
      <c r="Y185" s="68"/>
      <c r="Z185" s="68"/>
      <c r="AA185" s="68"/>
      <c r="AB185" s="68"/>
    </row>
    <row r="186" spans="1:28" x14ac:dyDescent="0.25">
      <c r="A186" s="63"/>
      <c r="B186" s="64"/>
      <c r="C186" s="64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5"/>
      <c r="O186" s="65"/>
      <c r="P186" s="65"/>
      <c r="Q186" s="65"/>
      <c r="R186" s="65"/>
      <c r="S186" s="68"/>
      <c r="T186" s="68"/>
      <c r="U186" s="68"/>
      <c r="V186" s="68"/>
      <c r="W186" s="68"/>
      <c r="X186" s="68"/>
      <c r="Y186" s="68"/>
      <c r="Z186" s="68"/>
      <c r="AA186" s="68"/>
      <c r="AB186" s="68"/>
    </row>
    <row r="187" spans="1:28" x14ac:dyDescent="0.25">
      <c r="A187" s="63"/>
      <c r="B187" s="64"/>
      <c r="C187" s="64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5"/>
      <c r="O187" s="65"/>
      <c r="P187" s="65"/>
      <c r="Q187" s="65"/>
      <c r="R187" s="65"/>
      <c r="S187" s="68"/>
      <c r="T187" s="68"/>
      <c r="U187" s="68"/>
      <c r="V187" s="68"/>
      <c r="W187" s="68"/>
      <c r="X187" s="68"/>
      <c r="Y187" s="68"/>
      <c r="Z187" s="68"/>
      <c r="AA187" s="68"/>
      <c r="AB187" s="68"/>
    </row>
    <row r="188" spans="1:28" x14ac:dyDescent="0.25">
      <c r="A188" s="63"/>
      <c r="B188" s="64"/>
      <c r="C188" s="64"/>
      <c r="D188" s="63"/>
      <c r="E188" s="63"/>
      <c r="F188" s="63"/>
      <c r="G188" s="63"/>
      <c r="H188" s="63"/>
      <c r="I188" s="63"/>
      <c r="J188" s="63"/>
      <c r="K188" s="63"/>
      <c r="L188" s="63"/>
      <c r="M188" s="63"/>
      <c r="N188" s="65"/>
      <c r="O188" s="65"/>
      <c r="P188" s="65"/>
      <c r="Q188" s="65"/>
      <c r="R188" s="65"/>
      <c r="S188" s="68"/>
      <c r="T188" s="68"/>
      <c r="U188" s="68"/>
      <c r="V188" s="68"/>
      <c r="W188" s="68"/>
      <c r="X188" s="68"/>
      <c r="Y188" s="68"/>
      <c r="Z188" s="68"/>
      <c r="AA188" s="68"/>
      <c r="AB188" s="68"/>
    </row>
    <row r="189" spans="1:28" x14ac:dyDescent="0.25">
      <c r="A189" s="63"/>
      <c r="B189" s="64"/>
      <c r="C189" s="64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5"/>
      <c r="O189" s="65"/>
      <c r="P189" s="65"/>
      <c r="Q189" s="65"/>
      <c r="R189" s="65"/>
      <c r="S189" s="68"/>
      <c r="T189" s="68"/>
      <c r="U189" s="68"/>
      <c r="V189" s="68"/>
      <c r="W189" s="68"/>
      <c r="X189" s="68"/>
      <c r="Y189" s="68"/>
      <c r="Z189" s="68"/>
      <c r="AA189" s="68"/>
      <c r="AB189" s="68"/>
    </row>
    <row r="190" spans="1:28" x14ac:dyDescent="0.25">
      <c r="A190" s="63"/>
      <c r="B190" s="64"/>
      <c r="C190" s="64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5"/>
      <c r="O190" s="65"/>
      <c r="P190" s="65"/>
      <c r="Q190" s="65"/>
      <c r="R190" s="65"/>
      <c r="S190" s="68"/>
      <c r="T190" s="68"/>
      <c r="U190" s="68"/>
      <c r="V190" s="68"/>
      <c r="W190" s="68"/>
      <c r="X190" s="68"/>
      <c r="Y190" s="68"/>
      <c r="Z190" s="68"/>
      <c r="AA190" s="68"/>
      <c r="AB190" s="68"/>
    </row>
    <row r="191" spans="1:28" x14ac:dyDescent="0.25">
      <c r="A191" s="63"/>
      <c r="B191" s="64"/>
      <c r="C191" s="64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5"/>
      <c r="O191" s="65"/>
      <c r="P191" s="65"/>
      <c r="Q191" s="65"/>
      <c r="R191" s="65"/>
      <c r="S191" s="68"/>
      <c r="T191" s="68"/>
      <c r="U191" s="68"/>
      <c r="V191" s="68"/>
      <c r="W191" s="68"/>
      <c r="X191" s="68"/>
      <c r="Y191" s="68"/>
      <c r="Z191" s="68"/>
      <c r="AA191" s="68"/>
      <c r="AB191" s="68"/>
    </row>
    <row r="192" spans="1:28" x14ac:dyDescent="0.25">
      <c r="A192" s="63"/>
      <c r="B192" s="64"/>
      <c r="C192" s="64"/>
      <c r="D192" s="63"/>
      <c r="E192" s="63"/>
      <c r="F192" s="63"/>
      <c r="G192" s="63"/>
      <c r="H192" s="63"/>
      <c r="I192" s="63"/>
      <c r="J192" s="63"/>
      <c r="K192" s="63"/>
      <c r="L192" s="63"/>
      <c r="M192" s="63"/>
      <c r="N192" s="65"/>
      <c r="O192" s="65"/>
      <c r="P192" s="65"/>
      <c r="Q192" s="65"/>
      <c r="R192" s="65"/>
      <c r="S192" s="68"/>
      <c r="T192" s="68"/>
      <c r="U192" s="68"/>
      <c r="V192" s="68"/>
      <c r="W192" s="68"/>
      <c r="X192" s="68"/>
      <c r="Y192" s="68"/>
      <c r="Z192" s="68"/>
      <c r="AA192" s="68"/>
      <c r="AB192" s="68"/>
    </row>
    <row r="193" spans="1:28" x14ac:dyDescent="0.25">
      <c r="A193" s="63"/>
      <c r="B193" s="64"/>
      <c r="C193" s="64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5"/>
      <c r="O193" s="65"/>
      <c r="P193" s="65"/>
      <c r="Q193" s="65"/>
      <c r="R193" s="65"/>
      <c r="S193" s="68"/>
      <c r="T193" s="68"/>
      <c r="U193" s="68"/>
      <c r="V193" s="68"/>
      <c r="W193" s="68"/>
      <c r="X193" s="68"/>
      <c r="Y193" s="68"/>
      <c r="Z193" s="68"/>
      <c r="AA193" s="68"/>
      <c r="AB193" s="68"/>
    </row>
    <row r="194" spans="1:28" x14ac:dyDescent="0.25">
      <c r="A194" s="63"/>
      <c r="B194" s="64"/>
      <c r="C194" s="64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5"/>
      <c r="O194" s="65"/>
      <c r="P194" s="65"/>
      <c r="Q194" s="65"/>
      <c r="R194" s="65"/>
      <c r="S194" s="68"/>
      <c r="T194" s="68"/>
      <c r="U194" s="68"/>
      <c r="V194" s="68"/>
      <c r="W194" s="68"/>
      <c r="X194" s="68"/>
      <c r="Y194" s="68"/>
      <c r="Z194" s="68"/>
      <c r="AA194" s="68"/>
      <c r="AB194" s="68"/>
    </row>
    <row r="195" spans="1:28" x14ac:dyDescent="0.25">
      <c r="A195" s="63"/>
      <c r="B195" s="64"/>
      <c r="C195" s="64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5"/>
      <c r="O195" s="65"/>
      <c r="P195" s="65"/>
      <c r="Q195" s="65"/>
      <c r="R195" s="65"/>
      <c r="S195" s="68"/>
      <c r="T195" s="68"/>
      <c r="U195" s="68"/>
      <c r="V195" s="68"/>
      <c r="W195" s="68"/>
      <c r="X195" s="68"/>
      <c r="Y195" s="68"/>
      <c r="Z195" s="68"/>
      <c r="AA195" s="68"/>
      <c r="AB195" s="68"/>
    </row>
    <row r="196" spans="1:28" x14ac:dyDescent="0.25">
      <c r="A196" s="63"/>
      <c r="B196" s="64"/>
      <c r="C196" s="64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5"/>
      <c r="O196" s="65"/>
      <c r="P196" s="65"/>
      <c r="Q196" s="65"/>
      <c r="R196" s="65"/>
      <c r="S196" s="68"/>
      <c r="T196" s="68"/>
      <c r="U196" s="68"/>
      <c r="V196" s="68"/>
      <c r="W196" s="68"/>
      <c r="X196" s="68"/>
      <c r="Y196" s="68"/>
      <c r="Z196" s="68"/>
      <c r="AA196" s="68"/>
      <c r="AB196" s="68"/>
    </row>
    <row r="197" spans="1:28" x14ac:dyDescent="0.25">
      <c r="A197" s="63"/>
      <c r="B197" s="64"/>
      <c r="C197" s="64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5"/>
      <c r="O197" s="65"/>
      <c r="P197" s="65"/>
      <c r="Q197" s="65"/>
      <c r="R197" s="65"/>
      <c r="S197" s="68"/>
      <c r="T197" s="68"/>
      <c r="U197" s="68"/>
      <c r="V197" s="68"/>
      <c r="W197" s="68"/>
      <c r="X197" s="68"/>
      <c r="Y197" s="68"/>
      <c r="Z197" s="68"/>
      <c r="AA197" s="68"/>
      <c r="AB197" s="68"/>
    </row>
    <row r="198" spans="1:28" x14ac:dyDescent="0.25">
      <c r="A198" s="63"/>
      <c r="B198" s="64"/>
      <c r="C198" s="64"/>
      <c r="D198" s="63"/>
      <c r="E198" s="63"/>
      <c r="F198" s="63"/>
      <c r="G198" s="63"/>
      <c r="H198" s="63"/>
      <c r="I198" s="63"/>
      <c r="J198" s="63"/>
      <c r="K198" s="63"/>
      <c r="L198" s="63"/>
      <c r="M198" s="63"/>
      <c r="N198" s="65"/>
      <c r="O198" s="65"/>
      <c r="P198" s="65"/>
      <c r="Q198" s="65"/>
      <c r="R198" s="65"/>
      <c r="S198" s="68"/>
      <c r="T198" s="68"/>
      <c r="U198" s="68"/>
      <c r="V198" s="68"/>
      <c r="W198" s="68"/>
      <c r="X198" s="68"/>
      <c r="Y198" s="68"/>
      <c r="Z198" s="68"/>
      <c r="AA198" s="68"/>
      <c r="AB198" s="68"/>
    </row>
    <row r="199" spans="1:28" x14ac:dyDescent="0.25">
      <c r="A199" s="63"/>
      <c r="B199" s="64"/>
      <c r="C199" s="64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5"/>
      <c r="O199" s="65"/>
      <c r="P199" s="65"/>
      <c r="Q199" s="65"/>
      <c r="R199" s="65"/>
      <c r="S199" s="68"/>
      <c r="T199" s="68"/>
      <c r="U199" s="68"/>
      <c r="V199" s="68"/>
      <c r="W199" s="68"/>
      <c r="X199" s="68"/>
      <c r="Y199" s="68"/>
      <c r="Z199" s="68"/>
      <c r="AA199" s="68"/>
      <c r="AB199" s="68"/>
    </row>
    <row r="200" spans="1:28" x14ac:dyDescent="0.25">
      <c r="A200" s="63"/>
      <c r="B200" s="64"/>
      <c r="C200" s="64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5"/>
      <c r="O200" s="65"/>
      <c r="P200" s="65"/>
      <c r="Q200" s="65"/>
      <c r="R200" s="65"/>
      <c r="S200" s="68"/>
      <c r="T200" s="68"/>
      <c r="U200" s="68"/>
      <c r="V200" s="68"/>
      <c r="W200" s="68"/>
      <c r="X200" s="68"/>
      <c r="Y200" s="68"/>
      <c r="Z200" s="68"/>
      <c r="AA200" s="68"/>
      <c r="AB200" s="68"/>
    </row>
    <row r="201" spans="1:28" x14ac:dyDescent="0.25">
      <c r="A201" s="63"/>
      <c r="B201" s="64"/>
      <c r="C201" s="64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5"/>
      <c r="O201" s="65"/>
      <c r="P201" s="65"/>
      <c r="Q201" s="65"/>
      <c r="R201" s="65"/>
      <c r="S201" s="68"/>
      <c r="T201" s="68"/>
      <c r="U201" s="68"/>
      <c r="V201" s="68"/>
      <c r="W201" s="68"/>
      <c r="X201" s="68"/>
      <c r="Y201" s="68"/>
      <c r="Z201" s="68"/>
      <c r="AA201" s="68"/>
      <c r="AB201" s="68"/>
    </row>
    <row r="202" spans="1:28" x14ac:dyDescent="0.25">
      <c r="A202" s="63"/>
      <c r="B202" s="64"/>
      <c r="C202" s="64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5"/>
      <c r="O202" s="65"/>
      <c r="P202" s="65"/>
      <c r="Q202" s="65"/>
      <c r="R202" s="65"/>
      <c r="S202" s="68"/>
      <c r="T202" s="68"/>
      <c r="U202" s="68"/>
      <c r="V202" s="68"/>
      <c r="W202" s="68"/>
      <c r="X202" s="68"/>
      <c r="Y202" s="68"/>
      <c r="Z202" s="68"/>
      <c r="AA202" s="68"/>
      <c r="AB202" s="68"/>
    </row>
    <row r="203" spans="1:28" x14ac:dyDescent="0.25">
      <c r="A203" s="63"/>
      <c r="B203" s="64"/>
      <c r="C203" s="64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5"/>
      <c r="O203" s="65"/>
      <c r="P203" s="65"/>
      <c r="Q203" s="65"/>
      <c r="R203" s="65"/>
      <c r="S203" s="68"/>
      <c r="T203" s="68"/>
      <c r="U203" s="68"/>
      <c r="V203" s="68"/>
      <c r="W203" s="68"/>
      <c r="X203" s="68"/>
      <c r="Y203" s="68"/>
      <c r="Z203" s="68"/>
      <c r="AA203" s="68"/>
      <c r="AB203" s="68"/>
    </row>
    <row r="204" spans="1:28" x14ac:dyDescent="0.25">
      <c r="A204" s="63"/>
      <c r="B204" s="64"/>
      <c r="C204" s="64"/>
      <c r="D204" s="63"/>
      <c r="E204" s="63"/>
      <c r="F204" s="63"/>
      <c r="G204" s="63"/>
      <c r="H204" s="63"/>
      <c r="I204" s="63"/>
      <c r="J204" s="63"/>
      <c r="K204" s="63"/>
      <c r="L204" s="63"/>
      <c r="M204" s="63"/>
      <c r="N204" s="65"/>
      <c r="O204" s="65"/>
      <c r="P204" s="65"/>
      <c r="Q204" s="65"/>
      <c r="R204" s="65"/>
      <c r="S204" s="68"/>
      <c r="T204" s="68"/>
      <c r="U204" s="68"/>
      <c r="V204" s="68"/>
      <c r="W204" s="68"/>
      <c r="X204" s="68"/>
      <c r="Y204" s="68"/>
      <c r="Z204" s="68"/>
      <c r="AA204" s="68"/>
      <c r="AB204" s="68"/>
    </row>
    <row r="205" spans="1:28" x14ac:dyDescent="0.25">
      <c r="A205" s="63"/>
      <c r="B205" s="64"/>
      <c r="C205" s="64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5"/>
      <c r="O205" s="65"/>
      <c r="P205" s="65"/>
      <c r="Q205" s="65"/>
      <c r="R205" s="65"/>
      <c r="S205" s="68"/>
      <c r="T205" s="68"/>
      <c r="U205" s="68"/>
      <c r="V205" s="68"/>
      <c r="W205" s="68"/>
      <c r="X205" s="68"/>
      <c r="Y205" s="68"/>
      <c r="Z205" s="68"/>
      <c r="AA205" s="68"/>
      <c r="AB205" s="68"/>
    </row>
    <row r="206" spans="1:28" x14ac:dyDescent="0.25">
      <c r="A206" s="63"/>
      <c r="B206" s="64"/>
      <c r="C206" s="64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5"/>
      <c r="O206" s="65"/>
      <c r="P206" s="65"/>
      <c r="Q206" s="65"/>
      <c r="R206" s="65"/>
      <c r="S206" s="68"/>
      <c r="T206" s="68"/>
      <c r="U206" s="68"/>
      <c r="V206" s="68"/>
      <c r="W206" s="68"/>
      <c r="X206" s="68"/>
      <c r="Y206" s="68"/>
      <c r="Z206" s="68"/>
      <c r="AA206" s="68"/>
      <c r="AB206" s="68"/>
    </row>
    <row r="207" spans="1:28" x14ac:dyDescent="0.25">
      <c r="A207" s="63"/>
      <c r="B207" s="64"/>
      <c r="C207" s="64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5"/>
      <c r="O207" s="65"/>
      <c r="P207" s="65"/>
      <c r="Q207" s="65"/>
      <c r="R207" s="65"/>
      <c r="S207" s="68"/>
      <c r="T207" s="68"/>
      <c r="U207" s="68"/>
      <c r="V207" s="68"/>
      <c r="W207" s="68"/>
      <c r="X207" s="68"/>
      <c r="Y207" s="68"/>
      <c r="Z207" s="68"/>
      <c r="AA207" s="68"/>
      <c r="AB207" s="68"/>
    </row>
    <row r="208" spans="1:28" x14ac:dyDescent="0.25">
      <c r="A208" s="63"/>
      <c r="B208" s="64"/>
      <c r="C208" s="64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5"/>
      <c r="O208" s="65"/>
      <c r="P208" s="65"/>
      <c r="Q208" s="65"/>
      <c r="R208" s="65"/>
      <c r="S208" s="68"/>
      <c r="T208" s="68"/>
      <c r="U208" s="68"/>
      <c r="V208" s="68"/>
      <c r="W208" s="68"/>
      <c r="X208" s="68"/>
      <c r="Y208" s="68"/>
      <c r="Z208" s="68"/>
      <c r="AA208" s="68"/>
      <c r="AB208" s="68"/>
    </row>
    <row r="209" spans="1:28" x14ac:dyDescent="0.25">
      <c r="A209" s="63"/>
      <c r="B209" s="64"/>
      <c r="C209" s="64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5"/>
      <c r="O209" s="65"/>
      <c r="P209" s="65"/>
      <c r="Q209" s="65"/>
      <c r="R209" s="65"/>
      <c r="S209" s="68"/>
      <c r="T209" s="68"/>
      <c r="U209" s="68"/>
      <c r="V209" s="68"/>
      <c r="W209" s="68"/>
      <c r="X209" s="68"/>
      <c r="Y209" s="68"/>
      <c r="Z209" s="68"/>
      <c r="AA209" s="68"/>
      <c r="AB209" s="68"/>
    </row>
    <row r="210" spans="1:28" x14ac:dyDescent="0.25">
      <c r="A210" s="63"/>
      <c r="B210" s="64"/>
      <c r="C210" s="64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5"/>
      <c r="O210" s="65"/>
      <c r="P210" s="65"/>
      <c r="Q210" s="65"/>
      <c r="R210" s="65"/>
      <c r="S210" s="68"/>
      <c r="T210" s="68"/>
      <c r="U210" s="68"/>
      <c r="V210" s="68"/>
      <c r="W210" s="68"/>
      <c r="X210" s="68"/>
      <c r="Y210" s="68"/>
      <c r="Z210" s="68"/>
      <c r="AA210" s="68"/>
      <c r="AB210" s="68"/>
    </row>
    <row r="211" spans="1:28" x14ac:dyDescent="0.25">
      <c r="A211" s="63"/>
      <c r="B211" s="64"/>
      <c r="C211" s="64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5"/>
      <c r="O211" s="65"/>
      <c r="P211" s="65"/>
      <c r="Q211" s="65"/>
      <c r="R211" s="65"/>
      <c r="S211" s="68"/>
      <c r="T211" s="68"/>
      <c r="U211" s="68"/>
      <c r="V211" s="68"/>
      <c r="W211" s="68"/>
      <c r="X211" s="68"/>
      <c r="Y211" s="68"/>
      <c r="Z211" s="68"/>
      <c r="AA211" s="68"/>
      <c r="AB211" s="68"/>
    </row>
    <row r="212" spans="1:28" x14ac:dyDescent="0.25">
      <c r="A212" s="63"/>
      <c r="B212" s="64"/>
      <c r="C212" s="64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5"/>
      <c r="O212" s="65"/>
      <c r="P212" s="65"/>
      <c r="Q212" s="65"/>
      <c r="R212" s="65"/>
      <c r="S212" s="68"/>
      <c r="T212" s="68"/>
      <c r="U212" s="68"/>
      <c r="V212" s="68"/>
      <c r="W212" s="68"/>
      <c r="X212" s="68"/>
      <c r="Y212" s="68"/>
      <c r="Z212" s="68"/>
      <c r="AA212" s="68"/>
      <c r="AB212" s="68"/>
    </row>
    <row r="213" spans="1:28" x14ac:dyDescent="0.25">
      <c r="A213" s="63"/>
      <c r="B213" s="64"/>
      <c r="C213" s="64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5"/>
      <c r="O213" s="65"/>
      <c r="P213" s="65"/>
      <c r="Q213" s="65"/>
      <c r="R213" s="65"/>
      <c r="S213" s="68"/>
      <c r="T213" s="68"/>
      <c r="U213" s="68"/>
      <c r="V213" s="68"/>
      <c r="W213" s="68"/>
      <c r="X213" s="68"/>
      <c r="Y213" s="68"/>
      <c r="Z213" s="68"/>
      <c r="AA213" s="68"/>
      <c r="AB213" s="68"/>
    </row>
    <row r="214" spans="1:28" x14ac:dyDescent="0.25">
      <c r="A214" s="63"/>
      <c r="B214" s="64"/>
      <c r="C214" s="64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5"/>
      <c r="O214" s="65"/>
      <c r="P214" s="65"/>
      <c r="Q214" s="65"/>
      <c r="R214" s="65"/>
      <c r="S214" s="68"/>
      <c r="T214" s="68"/>
      <c r="U214" s="68"/>
      <c r="V214" s="68"/>
      <c r="W214" s="68"/>
      <c r="X214" s="68"/>
      <c r="Y214" s="68"/>
      <c r="Z214" s="68"/>
      <c r="AA214" s="68"/>
      <c r="AB214" s="68"/>
    </row>
    <row r="215" spans="1:28" x14ac:dyDescent="0.25">
      <c r="A215" s="63"/>
      <c r="B215" s="64"/>
      <c r="C215" s="64"/>
      <c r="D215" s="63"/>
      <c r="E215" s="63"/>
      <c r="F215" s="63"/>
      <c r="G215" s="63"/>
      <c r="H215" s="63"/>
      <c r="I215" s="63"/>
      <c r="J215" s="63"/>
      <c r="K215" s="63"/>
      <c r="L215" s="63"/>
      <c r="M215" s="63"/>
      <c r="N215" s="65"/>
      <c r="O215" s="65"/>
      <c r="P215" s="65"/>
      <c r="Q215" s="65"/>
      <c r="R215" s="65"/>
      <c r="S215" s="68"/>
      <c r="T215" s="68"/>
      <c r="U215" s="68"/>
      <c r="V215" s="68"/>
      <c r="W215" s="68"/>
      <c r="X215" s="68"/>
      <c r="Y215" s="68"/>
      <c r="Z215" s="68"/>
      <c r="AA215" s="68"/>
      <c r="AB215" s="68"/>
    </row>
    <row r="216" spans="1:28" x14ac:dyDescent="0.25">
      <c r="A216" s="63"/>
      <c r="B216" s="64"/>
      <c r="C216" s="64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5"/>
      <c r="O216" s="65"/>
      <c r="P216" s="65"/>
      <c r="Q216" s="65"/>
      <c r="R216" s="65"/>
      <c r="S216" s="68"/>
      <c r="T216" s="68"/>
      <c r="U216" s="68"/>
      <c r="V216" s="68"/>
      <c r="W216" s="68"/>
      <c r="X216" s="68"/>
      <c r="Y216" s="68"/>
      <c r="Z216" s="68"/>
      <c r="AA216" s="68"/>
      <c r="AB216" s="68"/>
    </row>
    <row r="217" spans="1:28" x14ac:dyDescent="0.25">
      <c r="A217" s="63"/>
      <c r="B217" s="64"/>
      <c r="C217" s="64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5"/>
      <c r="O217" s="65"/>
      <c r="P217" s="65"/>
      <c r="Q217" s="65"/>
      <c r="R217" s="65"/>
      <c r="S217" s="68"/>
      <c r="T217" s="68"/>
      <c r="U217" s="68"/>
      <c r="V217" s="68"/>
      <c r="W217" s="68"/>
      <c r="X217" s="68"/>
      <c r="Y217" s="68"/>
      <c r="Z217" s="68"/>
      <c r="AA217" s="68"/>
      <c r="AB217" s="68"/>
    </row>
    <row r="218" spans="1:28" x14ac:dyDescent="0.25">
      <c r="A218" s="63"/>
      <c r="B218" s="64"/>
      <c r="C218" s="64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5"/>
      <c r="O218" s="65"/>
      <c r="P218" s="65"/>
      <c r="Q218" s="65"/>
      <c r="R218" s="65"/>
      <c r="S218" s="68"/>
      <c r="T218" s="68"/>
      <c r="U218" s="68"/>
      <c r="V218" s="68"/>
      <c r="W218" s="68"/>
      <c r="X218" s="68"/>
      <c r="Y218" s="68"/>
      <c r="Z218" s="68"/>
      <c r="AA218" s="68"/>
      <c r="AB218" s="68"/>
    </row>
    <row r="219" spans="1:28" x14ac:dyDescent="0.25">
      <c r="A219" s="63"/>
      <c r="B219" s="64"/>
      <c r="C219" s="64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5"/>
      <c r="O219" s="65"/>
      <c r="P219" s="65"/>
      <c r="Q219" s="65"/>
      <c r="R219" s="65"/>
      <c r="S219" s="68"/>
      <c r="T219" s="68"/>
      <c r="U219" s="68"/>
      <c r="V219" s="68"/>
      <c r="W219" s="68"/>
      <c r="X219" s="68"/>
      <c r="Y219" s="68"/>
      <c r="Z219" s="68"/>
      <c r="AA219" s="68"/>
      <c r="AB219" s="68"/>
    </row>
    <row r="220" spans="1:28" x14ac:dyDescent="0.25">
      <c r="A220" s="63"/>
      <c r="B220" s="64"/>
      <c r="C220" s="64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5"/>
      <c r="O220" s="65"/>
      <c r="P220" s="65"/>
      <c r="Q220" s="65"/>
      <c r="R220" s="65"/>
      <c r="S220" s="68"/>
      <c r="T220" s="68"/>
      <c r="U220" s="68"/>
      <c r="V220" s="68"/>
      <c r="W220" s="68"/>
      <c r="X220" s="68"/>
      <c r="Y220" s="68"/>
      <c r="Z220" s="68"/>
      <c r="AA220" s="68"/>
      <c r="AB220" s="68"/>
    </row>
    <row r="221" spans="1:28" x14ac:dyDescent="0.25">
      <c r="A221" s="63"/>
      <c r="B221" s="64"/>
      <c r="C221" s="64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5"/>
      <c r="O221" s="65"/>
      <c r="P221" s="65"/>
      <c r="Q221" s="65"/>
      <c r="R221" s="65"/>
      <c r="S221" s="68"/>
      <c r="T221" s="68"/>
      <c r="U221" s="68"/>
      <c r="V221" s="68"/>
      <c r="W221" s="68"/>
      <c r="X221" s="68"/>
      <c r="Y221" s="68"/>
      <c r="Z221" s="68"/>
      <c r="AA221" s="68"/>
      <c r="AB221" s="68"/>
    </row>
    <row r="222" spans="1:28" x14ac:dyDescent="0.25">
      <c r="A222" s="63"/>
      <c r="B222" s="64"/>
      <c r="C222" s="64"/>
      <c r="D222" s="63"/>
      <c r="E222" s="63"/>
      <c r="F222" s="63"/>
      <c r="G222" s="63"/>
      <c r="H222" s="63"/>
      <c r="I222" s="63"/>
      <c r="J222" s="63"/>
      <c r="K222" s="63"/>
      <c r="L222" s="63"/>
      <c r="M222" s="63"/>
      <c r="N222" s="65"/>
      <c r="O222" s="65"/>
      <c r="P222" s="65"/>
      <c r="Q222" s="65"/>
      <c r="R222" s="65"/>
      <c r="S222" s="68"/>
      <c r="T222" s="68"/>
      <c r="U222" s="68"/>
      <c r="V222" s="68"/>
      <c r="W222" s="68"/>
      <c r="X222" s="68"/>
      <c r="Y222" s="68"/>
      <c r="Z222" s="68"/>
      <c r="AA222" s="68"/>
      <c r="AB222" s="68"/>
    </row>
    <row r="223" spans="1:28" x14ac:dyDescent="0.25">
      <c r="A223" s="63"/>
      <c r="B223" s="64"/>
      <c r="C223" s="64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5"/>
      <c r="O223" s="65"/>
      <c r="P223" s="65"/>
      <c r="Q223" s="65"/>
      <c r="R223" s="65"/>
      <c r="S223" s="68"/>
      <c r="T223" s="68"/>
      <c r="U223" s="68"/>
      <c r="V223" s="68"/>
      <c r="W223" s="68"/>
      <c r="X223" s="68"/>
      <c r="Y223" s="68"/>
      <c r="Z223" s="68"/>
      <c r="AA223" s="68"/>
      <c r="AB223" s="68"/>
    </row>
    <row r="224" spans="1:28" x14ac:dyDescent="0.25">
      <c r="A224" s="63"/>
      <c r="B224" s="64"/>
      <c r="C224" s="64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5"/>
      <c r="O224" s="65"/>
      <c r="P224" s="65"/>
      <c r="Q224" s="65"/>
      <c r="R224" s="65"/>
      <c r="S224" s="68"/>
      <c r="T224" s="68"/>
      <c r="U224" s="68"/>
      <c r="V224" s="68"/>
      <c r="W224" s="68"/>
      <c r="X224" s="68"/>
      <c r="Y224" s="68"/>
      <c r="Z224" s="68"/>
      <c r="AA224" s="68"/>
      <c r="AB224" s="68"/>
    </row>
    <row r="225" spans="1:28" x14ac:dyDescent="0.25">
      <c r="A225" s="63"/>
      <c r="B225" s="64"/>
      <c r="C225" s="64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5"/>
      <c r="O225" s="65"/>
      <c r="P225" s="65"/>
      <c r="Q225" s="65"/>
      <c r="R225" s="65"/>
      <c r="S225" s="68"/>
      <c r="T225" s="68"/>
      <c r="U225" s="68"/>
      <c r="V225" s="68"/>
      <c r="W225" s="68"/>
      <c r="X225" s="68"/>
      <c r="Y225" s="68"/>
      <c r="Z225" s="68"/>
      <c r="AA225" s="68"/>
      <c r="AB225" s="68"/>
    </row>
    <row r="226" spans="1:28" x14ac:dyDescent="0.25">
      <c r="P226" s="65"/>
    </row>
    <row r="227" spans="1:28" x14ac:dyDescent="0.25">
      <c r="P227" s="65"/>
    </row>
    <row r="228" spans="1:28" x14ac:dyDescent="0.25">
      <c r="P228" s="65"/>
    </row>
    <row r="229" spans="1:28" x14ac:dyDescent="0.25">
      <c r="P229" s="65"/>
    </row>
    <row r="230" spans="1:28" x14ac:dyDescent="0.25">
      <c r="P230" s="65"/>
    </row>
    <row r="231" spans="1:28" x14ac:dyDescent="0.25">
      <c r="P231" s="65"/>
    </row>
    <row r="232" spans="1:28" x14ac:dyDescent="0.25">
      <c r="P232" s="65"/>
    </row>
    <row r="233" spans="1:28" x14ac:dyDescent="0.25">
      <c r="P233" s="65"/>
    </row>
    <row r="234" spans="1:28" x14ac:dyDescent="0.25">
      <c r="P234" s="65"/>
    </row>
    <row r="235" spans="1:28" x14ac:dyDescent="0.25">
      <c r="P235" s="65"/>
    </row>
    <row r="236" spans="1:28" x14ac:dyDescent="0.25">
      <c r="P236" s="65"/>
    </row>
    <row r="237" spans="1:28" x14ac:dyDescent="0.25">
      <c r="P237" s="65"/>
    </row>
    <row r="238" spans="1:28" x14ac:dyDescent="0.25">
      <c r="P238" s="65"/>
    </row>
    <row r="239" spans="1:28" x14ac:dyDescent="0.25">
      <c r="P239" s="65"/>
    </row>
    <row r="240" spans="1:28" x14ac:dyDescent="0.25">
      <c r="P240" s="65"/>
    </row>
    <row r="241" spans="16:16" x14ac:dyDescent="0.25">
      <c r="P241" s="65"/>
    </row>
    <row r="242" spans="16:16" x14ac:dyDescent="0.25">
      <c r="P242" s="65"/>
    </row>
    <row r="243" spans="16:16" x14ac:dyDescent="0.25">
      <c r="P243" s="65"/>
    </row>
    <row r="244" spans="16:16" x14ac:dyDescent="0.25">
      <c r="P244" s="65"/>
    </row>
    <row r="245" spans="16:16" x14ac:dyDescent="0.25">
      <c r="P245" s="65"/>
    </row>
    <row r="246" spans="16:16" x14ac:dyDescent="0.25">
      <c r="P246" s="65"/>
    </row>
    <row r="247" spans="16:16" x14ac:dyDescent="0.25">
      <c r="P247" s="65"/>
    </row>
    <row r="248" spans="16:16" x14ac:dyDescent="0.25">
      <c r="P248" s="65"/>
    </row>
    <row r="249" spans="16:16" x14ac:dyDescent="0.25">
      <c r="P249" s="65"/>
    </row>
    <row r="250" spans="16:16" x14ac:dyDescent="0.25">
      <c r="P250" s="65"/>
    </row>
    <row r="251" spans="16:16" x14ac:dyDescent="0.25">
      <c r="P251" s="65"/>
    </row>
    <row r="252" spans="16:16" x14ac:dyDescent="0.25">
      <c r="P252" s="65"/>
    </row>
    <row r="253" spans="16:16" x14ac:dyDescent="0.25">
      <c r="P253" s="65"/>
    </row>
    <row r="254" spans="16:16" x14ac:dyDescent="0.25">
      <c r="P254" s="65"/>
    </row>
    <row r="255" spans="16:16" x14ac:dyDescent="0.25">
      <c r="P255" s="65"/>
    </row>
    <row r="256" spans="16:16" x14ac:dyDescent="0.25">
      <c r="P256" s="65"/>
    </row>
    <row r="257" spans="16:16" x14ac:dyDescent="0.25">
      <c r="P257" s="65"/>
    </row>
    <row r="258" spans="16:16" x14ac:dyDescent="0.25">
      <c r="P258" s="65"/>
    </row>
    <row r="259" spans="16:16" x14ac:dyDescent="0.25">
      <c r="P259" s="65"/>
    </row>
    <row r="260" spans="16:16" x14ac:dyDescent="0.25">
      <c r="P260" s="65"/>
    </row>
    <row r="261" spans="16:16" x14ac:dyDescent="0.25">
      <c r="P261" s="65"/>
    </row>
    <row r="262" spans="16:16" x14ac:dyDescent="0.25">
      <c r="P262" s="65"/>
    </row>
    <row r="263" spans="16:16" x14ac:dyDescent="0.25">
      <c r="P263" s="65"/>
    </row>
    <row r="264" spans="16:16" x14ac:dyDescent="0.25">
      <c r="P264" s="65"/>
    </row>
    <row r="265" spans="16:16" x14ac:dyDescent="0.25">
      <c r="P265" s="65"/>
    </row>
    <row r="266" spans="16:16" x14ac:dyDescent="0.25">
      <c r="P266" s="65"/>
    </row>
    <row r="267" spans="16:16" x14ac:dyDescent="0.25">
      <c r="P267" s="65"/>
    </row>
    <row r="268" spans="16:16" x14ac:dyDescent="0.25">
      <c r="P268" s="65"/>
    </row>
    <row r="269" spans="16:16" x14ac:dyDescent="0.25">
      <c r="P269" s="65"/>
    </row>
    <row r="270" spans="16:16" x14ac:dyDescent="0.25">
      <c r="P270" s="65"/>
    </row>
    <row r="271" spans="16:16" x14ac:dyDescent="0.25">
      <c r="P271" s="65"/>
    </row>
    <row r="272" spans="16:16" x14ac:dyDescent="0.25">
      <c r="P272" s="65"/>
    </row>
    <row r="273" spans="16:16" x14ac:dyDescent="0.25">
      <c r="P273" s="65"/>
    </row>
    <row r="274" spans="16:16" x14ac:dyDescent="0.25">
      <c r="P274" s="65"/>
    </row>
    <row r="275" spans="16:16" x14ac:dyDescent="0.25">
      <c r="P275" s="65"/>
    </row>
    <row r="276" spans="16:16" x14ac:dyDescent="0.25">
      <c r="P276" s="65"/>
    </row>
    <row r="277" spans="16:16" x14ac:dyDescent="0.25">
      <c r="P277" s="65"/>
    </row>
    <row r="278" spans="16:16" x14ac:dyDescent="0.25">
      <c r="P278" s="65"/>
    </row>
    <row r="279" spans="16:16" x14ac:dyDescent="0.25">
      <c r="P279" s="65"/>
    </row>
    <row r="280" spans="16:16" x14ac:dyDescent="0.25">
      <c r="P280" s="65"/>
    </row>
    <row r="281" spans="16:16" x14ac:dyDescent="0.25">
      <c r="P281" s="65"/>
    </row>
    <row r="282" spans="16:16" x14ac:dyDescent="0.25">
      <c r="P282" s="65"/>
    </row>
    <row r="283" spans="16:16" x14ac:dyDescent="0.25">
      <c r="P283" s="65"/>
    </row>
    <row r="284" spans="16:16" x14ac:dyDescent="0.25">
      <c r="P284" s="65"/>
    </row>
    <row r="285" spans="16:16" x14ac:dyDescent="0.25">
      <c r="P285" s="65"/>
    </row>
    <row r="286" spans="16:16" x14ac:dyDescent="0.25">
      <c r="P286" s="65"/>
    </row>
    <row r="287" spans="16:16" x14ac:dyDescent="0.25">
      <c r="P287" s="65"/>
    </row>
    <row r="288" spans="16:16" x14ac:dyDescent="0.25">
      <c r="P288" s="65"/>
    </row>
    <row r="289" spans="16:16" x14ac:dyDescent="0.25">
      <c r="P289" s="65"/>
    </row>
    <row r="290" spans="16:16" x14ac:dyDescent="0.25">
      <c r="P290" s="65"/>
    </row>
    <row r="291" spans="16:16" x14ac:dyDescent="0.25">
      <c r="P291" s="65"/>
    </row>
    <row r="292" spans="16:16" x14ac:dyDescent="0.25">
      <c r="P292" s="65"/>
    </row>
    <row r="293" spans="16:16" x14ac:dyDescent="0.25">
      <c r="P293" s="65"/>
    </row>
    <row r="294" spans="16:16" x14ac:dyDescent="0.25">
      <c r="P294" s="65"/>
    </row>
    <row r="295" spans="16:16" x14ac:dyDescent="0.25">
      <c r="P295" s="65"/>
    </row>
    <row r="296" spans="16:16" x14ac:dyDescent="0.25">
      <c r="P296" s="65"/>
    </row>
    <row r="297" spans="16:16" x14ac:dyDescent="0.25">
      <c r="P297" s="65"/>
    </row>
    <row r="298" spans="16:16" x14ac:dyDescent="0.25">
      <c r="P298" s="65"/>
    </row>
    <row r="299" spans="16:16" x14ac:dyDescent="0.25">
      <c r="P299" s="65"/>
    </row>
    <row r="300" spans="16:16" x14ac:dyDescent="0.25">
      <c r="P300" s="65"/>
    </row>
    <row r="301" spans="16:16" x14ac:dyDescent="0.25">
      <c r="P301" s="65"/>
    </row>
    <row r="302" spans="16:16" x14ac:dyDescent="0.25">
      <c r="P302" s="65"/>
    </row>
    <row r="303" spans="16:16" x14ac:dyDescent="0.25">
      <c r="P303" s="65"/>
    </row>
    <row r="304" spans="16:16" x14ac:dyDescent="0.25">
      <c r="P304" s="65"/>
    </row>
    <row r="305" spans="16:16" x14ac:dyDescent="0.25">
      <c r="P305" s="65"/>
    </row>
    <row r="306" spans="16:16" x14ac:dyDescent="0.25">
      <c r="P306" s="65"/>
    </row>
    <row r="307" spans="16:16" x14ac:dyDescent="0.25">
      <c r="P307" s="65"/>
    </row>
    <row r="308" spans="16:16" x14ac:dyDescent="0.25">
      <c r="P308" s="65"/>
    </row>
    <row r="309" spans="16:16" x14ac:dyDescent="0.25">
      <c r="P309" s="65"/>
    </row>
    <row r="310" spans="16:16" x14ac:dyDescent="0.25">
      <c r="P310" s="65"/>
    </row>
    <row r="311" spans="16:16" x14ac:dyDescent="0.25">
      <c r="P311" s="65"/>
    </row>
    <row r="312" spans="16:16" x14ac:dyDescent="0.25">
      <c r="P312" s="65"/>
    </row>
    <row r="313" spans="16:16" x14ac:dyDescent="0.25">
      <c r="P313" s="65"/>
    </row>
    <row r="314" spans="16:16" x14ac:dyDescent="0.25">
      <c r="P314" s="65"/>
    </row>
    <row r="315" spans="16:16" x14ac:dyDescent="0.25">
      <c r="P315" s="65"/>
    </row>
    <row r="316" spans="16:16" x14ac:dyDescent="0.25">
      <c r="P316" s="65"/>
    </row>
    <row r="317" spans="16:16" x14ac:dyDescent="0.25">
      <c r="P317" s="65"/>
    </row>
    <row r="318" spans="16:16" x14ac:dyDescent="0.25">
      <c r="P318" s="65"/>
    </row>
    <row r="319" spans="16:16" x14ac:dyDescent="0.25">
      <c r="P319" s="65"/>
    </row>
    <row r="320" spans="16:16" x14ac:dyDescent="0.25">
      <c r="P320" s="65"/>
    </row>
    <row r="321" spans="16:16" x14ac:dyDescent="0.25">
      <c r="P321" s="65"/>
    </row>
    <row r="322" spans="16:16" x14ac:dyDescent="0.25">
      <c r="P322" s="65"/>
    </row>
    <row r="323" spans="16:16" x14ac:dyDescent="0.25">
      <c r="P323" s="65"/>
    </row>
    <row r="324" spans="16:16" x14ac:dyDescent="0.25">
      <c r="P324" s="65"/>
    </row>
    <row r="325" spans="16:16" x14ac:dyDescent="0.25">
      <c r="P325" s="65"/>
    </row>
    <row r="326" spans="16:16" x14ac:dyDescent="0.25">
      <c r="P326" s="65"/>
    </row>
    <row r="327" spans="16:16" x14ac:dyDescent="0.25">
      <c r="P327" s="65"/>
    </row>
    <row r="328" spans="16:16" x14ac:dyDescent="0.25">
      <c r="P328" s="65"/>
    </row>
    <row r="329" spans="16:16" x14ac:dyDescent="0.25">
      <c r="P329" s="65"/>
    </row>
    <row r="330" spans="16:16" x14ac:dyDescent="0.25">
      <c r="P330" s="65"/>
    </row>
    <row r="331" spans="16:16" x14ac:dyDescent="0.25">
      <c r="P331" s="65"/>
    </row>
    <row r="332" spans="16:16" x14ac:dyDescent="0.25">
      <c r="P332" s="65"/>
    </row>
    <row r="333" spans="16:16" x14ac:dyDescent="0.25">
      <c r="P333" s="65"/>
    </row>
    <row r="334" spans="16:16" x14ac:dyDescent="0.25">
      <c r="P334" s="65"/>
    </row>
    <row r="335" spans="16:16" x14ac:dyDescent="0.25">
      <c r="P335" s="65"/>
    </row>
    <row r="336" spans="16:16" x14ac:dyDescent="0.25">
      <c r="P336" s="65"/>
    </row>
    <row r="337" spans="16:16" x14ac:dyDescent="0.25">
      <c r="P337" s="65"/>
    </row>
    <row r="338" spans="16:16" x14ac:dyDescent="0.25">
      <c r="P338" s="65"/>
    </row>
    <row r="339" spans="16:16" x14ac:dyDescent="0.25">
      <c r="P339" s="65"/>
    </row>
    <row r="340" spans="16:16" x14ac:dyDescent="0.25">
      <c r="P340" s="65"/>
    </row>
    <row r="341" spans="16:16" x14ac:dyDescent="0.25">
      <c r="P341" s="65"/>
    </row>
    <row r="342" spans="16:16" x14ac:dyDescent="0.25">
      <c r="P342" s="65"/>
    </row>
    <row r="343" spans="16:16" x14ac:dyDescent="0.25">
      <c r="P343" s="65"/>
    </row>
    <row r="344" spans="16:16" x14ac:dyDescent="0.25">
      <c r="P344" s="65"/>
    </row>
    <row r="345" spans="16:16" x14ac:dyDescent="0.25">
      <c r="P345" s="65"/>
    </row>
    <row r="346" spans="16:16" x14ac:dyDescent="0.25">
      <c r="P346" s="65"/>
    </row>
    <row r="347" spans="16:16" x14ac:dyDescent="0.25">
      <c r="P347" s="65"/>
    </row>
    <row r="348" spans="16:16" x14ac:dyDescent="0.25">
      <c r="P348" s="65"/>
    </row>
    <row r="349" spans="16:16" x14ac:dyDescent="0.25">
      <c r="P349" s="65"/>
    </row>
    <row r="350" spans="16:16" x14ac:dyDescent="0.25">
      <c r="P350" s="65"/>
    </row>
    <row r="351" spans="16:16" x14ac:dyDescent="0.25">
      <c r="P351" s="65"/>
    </row>
    <row r="352" spans="16:16" x14ac:dyDescent="0.25">
      <c r="P352" s="65"/>
    </row>
    <row r="353" spans="16:16" x14ac:dyDescent="0.25">
      <c r="P353" s="65"/>
    </row>
    <row r="354" spans="16:16" x14ac:dyDescent="0.25">
      <c r="P354" s="65"/>
    </row>
    <row r="355" spans="16:16" x14ac:dyDescent="0.25">
      <c r="P355" s="65"/>
    </row>
    <row r="356" spans="16:16" x14ac:dyDescent="0.25">
      <c r="P356" s="65"/>
    </row>
    <row r="357" spans="16:16" x14ac:dyDescent="0.25">
      <c r="P357" s="65"/>
    </row>
    <row r="358" spans="16:16" x14ac:dyDescent="0.25">
      <c r="P358" s="65"/>
    </row>
    <row r="359" spans="16:16" x14ac:dyDescent="0.25">
      <c r="P359" s="65"/>
    </row>
    <row r="360" spans="16:16" x14ac:dyDescent="0.25">
      <c r="P360" s="65"/>
    </row>
    <row r="361" spans="16:16" x14ac:dyDescent="0.25">
      <c r="P361" s="65"/>
    </row>
    <row r="362" spans="16:16" x14ac:dyDescent="0.25">
      <c r="P362" s="65"/>
    </row>
    <row r="363" spans="16:16" x14ac:dyDescent="0.25">
      <c r="P363" s="65"/>
    </row>
    <row r="364" spans="16:16" x14ac:dyDescent="0.25">
      <c r="P364" s="65"/>
    </row>
    <row r="365" spans="16:16" x14ac:dyDescent="0.25">
      <c r="P365" s="65"/>
    </row>
    <row r="366" spans="16:16" x14ac:dyDescent="0.25">
      <c r="P366" s="65"/>
    </row>
    <row r="367" spans="16:16" x14ac:dyDescent="0.25">
      <c r="P367" s="65"/>
    </row>
    <row r="368" spans="16:16" x14ac:dyDescent="0.25">
      <c r="P368" s="65"/>
    </row>
    <row r="369" spans="16:16" x14ac:dyDescent="0.25">
      <c r="P369" s="65"/>
    </row>
    <row r="370" spans="16:16" x14ac:dyDescent="0.25">
      <c r="P370" s="65"/>
    </row>
    <row r="371" spans="16:16" x14ac:dyDescent="0.25">
      <c r="P371" s="65"/>
    </row>
    <row r="372" spans="16:16" x14ac:dyDescent="0.25">
      <c r="P372" s="65"/>
    </row>
    <row r="373" spans="16:16" x14ac:dyDescent="0.25">
      <c r="P373" s="65"/>
    </row>
    <row r="374" spans="16:16" x14ac:dyDescent="0.25">
      <c r="P374" s="65"/>
    </row>
    <row r="375" spans="16:16" x14ac:dyDescent="0.25">
      <c r="P375" s="65"/>
    </row>
    <row r="376" spans="16:16" x14ac:dyDescent="0.25">
      <c r="P376" s="65"/>
    </row>
    <row r="377" spans="16:16" x14ac:dyDescent="0.25">
      <c r="P377" s="65"/>
    </row>
    <row r="378" spans="16:16" x14ac:dyDescent="0.25">
      <c r="P378" s="65"/>
    </row>
    <row r="379" spans="16:16" x14ac:dyDescent="0.25">
      <c r="P379" s="65"/>
    </row>
    <row r="380" spans="16:16" x14ac:dyDescent="0.25">
      <c r="P380" s="65"/>
    </row>
    <row r="381" spans="16:16" x14ac:dyDescent="0.25">
      <c r="P381" s="65"/>
    </row>
    <row r="382" spans="16:16" x14ac:dyDescent="0.25">
      <c r="P382" s="65"/>
    </row>
    <row r="383" spans="16:16" x14ac:dyDescent="0.25">
      <c r="P383" s="65"/>
    </row>
    <row r="384" spans="16:16" x14ac:dyDescent="0.25">
      <c r="P384" s="65"/>
    </row>
    <row r="385" spans="16:16" x14ac:dyDescent="0.25">
      <c r="P385" s="65"/>
    </row>
    <row r="386" spans="16:16" x14ac:dyDescent="0.25">
      <c r="P386" s="65"/>
    </row>
    <row r="387" spans="16:16" x14ac:dyDescent="0.25">
      <c r="P387" s="65"/>
    </row>
    <row r="388" spans="16:16" x14ac:dyDescent="0.25">
      <c r="P388" s="65"/>
    </row>
    <row r="389" spans="16:16" x14ac:dyDescent="0.25">
      <c r="P389" s="65"/>
    </row>
    <row r="390" spans="16:16" x14ac:dyDescent="0.25">
      <c r="P390" s="65"/>
    </row>
    <row r="391" spans="16:16" x14ac:dyDescent="0.25">
      <c r="P391" s="65"/>
    </row>
    <row r="392" spans="16:16" x14ac:dyDescent="0.25">
      <c r="P392" s="65"/>
    </row>
    <row r="393" spans="16:16" x14ac:dyDescent="0.25">
      <c r="P393" s="65"/>
    </row>
    <row r="394" spans="16:16" x14ac:dyDescent="0.25">
      <c r="P394" s="65"/>
    </row>
    <row r="395" spans="16:16" x14ac:dyDescent="0.25">
      <c r="P395" s="65"/>
    </row>
    <row r="396" spans="16:16" x14ac:dyDescent="0.25">
      <c r="P396" s="65"/>
    </row>
    <row r="397" spans="16:16" x14ac:dyDescent="0.25">
      <c r="P397" s="65"/>
    </row>
    <row r="398" spans="16:16" x14ac:dyDescent="0.25">
      <c r="P398" s="65"/>
    </row>
    <row r="399" spans="16:16" x14ac:dyDescent="0.25">
      <c r="P399" s="65"/>
    </row>
    <row r="400" spans="16:16" x14ac:dyDescent="0.25">
      <c r="P400" s="65"/>
    </row>
    <row r="401" spans="16:16" x14ac:dyDescent="0.25">
      <c r="P401" s="65"/>
    </row>
    <row r="402" spans="16:16" x14ac:dyDescent="0.25">
      <c r="P402" s="65"/>
    </row>
    <row r="403" spans="16:16" x14ac:dyDescent="0.25">
      <c r="P403" s="65"/>
    </row>
    <row r="404" spans="16:16" x14ac:dyDescent="0.25">
      <c r="P404" s="65"/>
    </row>
    <row r="405" spans="16:16" x14ac:dyDescent="0.25">
      <c r="P405" s="65"/>
    </row>
    <row r="406" spans="16:16" x14ac:dyDescent="0.25">
      <c r="P406" s="65"/>
    </row>
    <row r="407" spans="16:16" x14ac:dyDescent="0.25">
      <c r="P407" s="65"/>
    </row>
    <row r="408" spans="16:16" x14ac:dyDescent="0.25">
      <c r="P408" s="65"/>
    </row>
    <row r="409" spans="16:16" x14ac:dyDescent="0.25">
      <c r="P409" s="65"/>
    </row>
    <row r="410" spans="16:16" x14ac:dyDescent="0.25">
      <c r="P410" s="65"/>
    </row>
    <row r="411" spans="16:16" x14ac:dyDescent="0.25">
      <c r="P411" s="65"/>
    </row>
    <row r="412" spans="16:16" x14ac:dyDescent="0.25">
      <c r="P412" s="65"/>
    </row>
    <row r="413" spans="16:16" x14ac:dyDescent="0.25">
      <c r="P413" s="65"/>
    </row>
    <row r="414" spans="16:16" x14ac:dyDescent="0.25">
      <c r="P414" s="65"/>
    </row>
    <row r="415" spans="16:16" x14ac:dyDescent="0.25">
      <c r="P415" s="65"/>
    </row>
    <row r="416" spans="16:16" x14ac:dyDescent="0.25">
      <c r="P416" s="65"/>
    </row>
    <row r="417" spans="16:16" x14ac:dyDescent="0.25">
      <c r="P417" s="65"/>
    </row>
    <row r="418" spans="16:16" x14ac:dyDescent="0.25">
      <c r="P418" s="65"/>
    </row>
    <row r="419" spans="16:16" x14ac:dyDescent="0.25">
      <c r="P419" s="65"/>
    </row>
    <row r="420" spans="16:16" x14ac:dyDescent="0.25">
      <c r="P420" s="65"/>
    </row>
    <row r="421" spans="16:16" x14ac:dyDescent="0.25">
      <c r="P421" s="65"/>
    </row>
    <row r="422" spans="16:16" x14ac:dyDescent="0.25">
      <c r="P422" s="65"/>
    </row>
    <row r="423" spans="16:16" x14ac:dyDescent="0.25">
      <c r="P423" s="65"/>
    </row>
    <row r="424" spans="16:16" x14ac:dyDescent="0.25">
      <c r="P424" s="65"/>
    </row>
    <row r="425" spans="16:16" x14ac:dyDescent="0.25">
      <c r="P425" s="65"/>
    </row>
    <row r="426" spans="16:16" x14ac:dyDescent="0.25">
      <c r="P426" s="65"/>
    </row>
    <row r="427" spans="16:16" x14ac:dyDescent="0.25">
      <c r="P427" s="65"/>
    </row>
    <row r="428" spans="16:16" x14ac:dyDescent="0.25">
      <c r="P428" s="65"/>
    </row>
    <row r="429" spans="16:16" x14ac:dyDescent="0.25">
      <c r="P429" s="65"/>
    </row>
    <row r="430" spans="16:16" x14ac:dyDescent="0.25">
      <c r="P430" s="65"/>
    </row>
    <row r="431" spans="16:16" x14ac:dyDescent="0.25">
      <c r="P431" s="65"/>
    </row>
    <row r="432" spans="16:16" x14ac:dyDescent="0.25">
      <c r="P432" s="65"/>
    </row>
    <row r="433" spans="16:16" x14ac:dyDescent="0.25">
      <c r="P433" s="65"/>
    </row>
    <row r="434" spans="16:16" x14ac:dyDescent="0.25">
      <c r="P434" s="65"/>
    </row>
    <row r="435" spans="16:16" x14ac:dyDescent="0.25">
      <c r="P435" s="65"/>
    </row>
    <row r="436" spans="16:16" x14ac:dyDescent="0.25">
      <c r="P436" s="65"/>
    </row>
    <row r="437" spans="16:16" x14ac:dyDescent="0.25">
      <c r="P437" s="65"/>
    </row>
    <row r="438" spans="16:16" x14ac:dyDescent="0.25">
      <c r="P438" s="65"/>
    </row>
    <row r="439" spans="16:16" x14ac:dyDescent="0.25">
      <c r="P439" s="65"/>
    </row>
    <row r="440" spans="16:16" x14ac:dyDescent="0.25">
      <c r="P440" s="65"/>
    </row>
    <row r="441" spans="16:16" x14ac:dyDescent="0.25">
      <c r="P441" s="65"/>
    </row>
    <row r="442" spans="16:16" x14ac:dyDescent="0.25">
      <c r="P442" s="65"/>
    </row>
    <row r="443" spans="16:16" x14ac:dyDescent="0.25">
      <c r="P443" s="65"/>
    </row>
    <row r="444" spans="16:16" x14ac:dyDescent="0.25">
      <c r="P444" s="65"/>
    </row>
    <row r="445" spans="16:16" x14ac:dyDescent="0.25">
      <c r="P445" s="65"/>
    </row>
    <row r="446" spans="16:16" x14ac:dyDescent="0.25">
      <c r="P446" s="65"/>
    </row>
    <row r="447" spans="16:16" x14ac:dyDescent="0.25">
      <c r="P447" s="65"/>
    </row>
    <row r="448" spans="16:16" x14ac:dyDescent="0.25">
      <c r="P448" s="65"/>
    </row>
    <row r="449" spans="16:16" x14ac:dyDescent="0.25">
      <c r="P449" s="65"/>
    </row>
    <row r="450" spans="16:16" x14ac:dyDescent="0.25">
      <c r="P450" s="65"/>
    </row>
    <row r="451" spans="16:16" x14ac:dyDescent="0.25">
      <c r="P451" s="65"/>
    </row>
    <row r="452" spans="16:16" x14ac:dyDescent="0.25">
      <c r="P452" s="65"/>
    </row>
    <row r="453" spans="16:16" x14ac:dyDescent="0.25">
      <c r="P453" s="65"/>
    </row>
    <row r="454" spans="16:16" x14ac:dyDescent="0.25">
      <c r="P454" s="65"/>
    </row>
    <row r="455" spans="16:16" x14ac:dyDescent="0.25">
      <c r="P455" s="65"/>
    </row>
    <row r="456" spans="16:16" x14ac:dyDescent="0.25">
      <c r="P456" s="65"/>
    </row>
    <row r="457" spans="16:16" x14ac:dyDescent="0.25">
      <c r="P457" s="65"/>
    </row>
    <row r="458" spans="16:16" x14ac:dyDescent="0.25">
      <c r="P458" s="65"/>
    </row>
    <row r="459" spans="16:16" x14ac:dyDescent="0.25">
      <c r="P459" s="65"/>
    </row>
    <row r="460" spans="16:16" x14ac:dyDescent="0.25">
      <c r="P460" s="65"/>
    </row>
    <row r="461" spans="16:16" x14ac:dyDescent="0.25">
      <c r="P461" s="65"/>
    </row>
    <row r="462" spans="16:16" x14ac:dyDescent="0.25">
      <c r="P462" s="65"/>
    </row>
    <row r="463" spans="16:16" x14ac:dyDescent="0.25">
      <c r="P463" s="65"/>
    </row>
    <row r="464" spans="16:16" x14ac:dyDescent="0.25">
      <c r="P464" s="65"/>
    </row>
    <row r="465" spans="16:16" x14ac:dyDescent="0.25">
      <c r="P465" s="65"/>
    </row>
    <row r="466" spans="16:16" x14ac:dyDescent="0.25">
      <c r="P466" s="65"/>
    </row>
    <row r="467" spans="16:16" x14ac:dyDescent="0.25">
      <c r="P467" s="65"/>
    </row>
    <row r="468" spans="16:16" x14ac:dyDescent="0.25">
      <c r="P468" s="65"/>
    </row>
    <row r="469" spans="16:16" x14ac:dyDescent="0.25">
      <c r="P469" s="65"/>
    </row>
    <row r="470" spans="16:16" x14ac:dyDescent="0.25">
      <c r="P470" s="65"/>
    </row>
    <row r="471" spans="16:16" x14ac:dyDescent="0.25">
      <c r="P471" s="65"/>
    </row>
    <row r="472" spans="16:16" x14ac:dyDescent="0.25">
      <c r="P472" s="65"/>
    </row>
    <row r="473" spans="16:16" x14ac:dyDescent="0.25">
      <c r="P473" s="65"/>
    </row>
    <row r="474" spans="16:16" x14ac:dyDescent="0.25">
      <c r="P474" s="65"/>
    </row>
    <row r="475" spans="16:16" x14ac:dyDescent="0.25">
      <c r="P475" s="65"/>
    </row>
    <row r="476" spans="16:16" x14ac:dyDescent="0.25">
      <c r="P476" s="65"/>
    </row>
    <row r="477" spans="16:16" x14ac:dyDescent="0.25">
      <c r="P477" s="65"/>
    </row>
    <row r="478" spans="16:16" x14ac:dyDescent="0.25">
      <c r="P478" s="65"/>
    </row>
    <row r="479" spans="16:16" x14ac:dyDescent="0.25">
      <c r="P479" s="65"/>
    </row>
    <row r="480" spans="16:16" x14ac:dyDescent="0.25">
      <c r="P480" s="65"/>
    </row>
    <row r="481" spans="16:16" x14ac:dyDescent="0.25">
      <c r="P481" s="65"/>
    </row>
    <row r="482" spans="16:16" x14ac:dyDescent="0.25">
      <c r="P482" s="65"/>
    </row>
    <row r="483" spans="16:16" x14ac:dyDescent="0.25">
      <c r="P483" s="65"/>
    </row>
    <row r="484" spans="16:16" x14ac:dyDescent="0.25">
      <c r="P484" s="65"/>
    </row>
    <row r="485" spans="16:16" x14ac:dyDescent="0.25">
      <c r="P485" s="65"/>
    </row>
    <row r="486" spans="16:16" x14ac:dyDescent="0.25">
      <c r="P486" s="65"/>
    </row>
    <row r="487" spans="16:16" x14ac:dyDescent="0.25">
      <c r="P487" s="65"/>
    </row>
    <row r="488" spans="16:16" x14ac:dyDescent="0.25">
      <c r="P488" s="65"/>
    </row>
    <row r="489" spans="16:16" x14ac:dyDescent="0.25">
      <c r="P489" s="65"/>
    </row>
    <row r="490" spans="16:16" x14ac:dyDescent="0.25">
      <c r="P490" s="65"/>
    </row>
    <row r="491" spans="16:16" x14ac:dyDescent="0.25">
      <c r="P491" s="65"/>
    </row>
    <row r="492" spans="16:16" x14ac:dyDescent="0.25">
      <c r="P492" s="65"/>
    </row>
    <row r="493" spans="16:16" x14ac:dyDescent="0.25">
      <c r="P493" s="65"/>
    </row>
    <row r="494" spans="16:16" x14ac:dyDescent="0.25">
      <c r="P494" s="65"/>
    </row>
    <row r="495" spans="16:16" x14ac:dyDescent="0.25">
      <c r="P495" s="65"/>
    </row>
    <row r="496" spans="16:16" x14ac:dyDescent="0.25">
      <c r="P496" s="65"/>
    </row>
    <row r="497" spans="16:16" x14ac:dyDescent="0.25">
      <c r="P497" s="65"/>
    </row>
    <row r="498" spans="16:16" x14ac:dyDescent="0.25">
      <c r="P498" s="65"/>
    </row>
    <row r="499" spans="16:16" x14ac:dyDescent="0.25">
      <c r="P499" s="65"/>
    </row>
    <row r="500" spans="16:16" x14ac:dyDescent="0.25">
      <c r="P500" s="65"/>
    </row>
    <row r="501" spans="16:16" x14ac:dyDescent="0.25">
      <c r="P501" s="65"/>
    </row>
    <row r="502" spans="16:16" x14ac:dyDescent="0.25">
      <c r="P502" s="65"/>
    </row>
    <row r="503" spans="16:16" x14ac:dyDescent="0.25">
      <c r="P503" s="65"/>
    </row>
    <row r="504" spans="16:16" x14ac:dyDescent="0.25">
      <c r="P504" s="65"/>
    </row>
    <row r="505" spans="16:16" x14ac:dyDescent="0.25">
      <c r="P505" s="65"/>
    </row>
    <row r="506" spans="16:16" x14ac:dyDescent="0.25">
      <c r="P506" s="65"/>
    </row>
    <row r="507" spans="16:16" x14ac:dyDescent="0.25">
      <c r="P507" s="65"/>
    </row>
    <row r="508" spans="16:16" x14ac:dyDescent="0.25">
      <c r="P508" s="65"/>
    </row>
    <row r="509" spans="16:16" x14ac:dyDescent="0.25">
      <c r="P509" s="65"/>
    </row>
    <row r="510" spans="16:16" x14ac:dyDescent="0.25">
      <c r="P510" s="65"/>
    </row>
    <row r="511" spans="16:16" x14ac:dyDescent="0.25">
      <c r="P511" s="65"/>
    </row>
    <row r="512" spans="16:16" x14ac:dyDescent="0.25">
      <c r="P512" s="65"/>
    </row>
    <row r="513" spans="16:16" x14ac:dyDescent="0.25">
      <c r="P513" s="65"/>
    </row>
    <row r="514" spans="16:16" x14ac:dyDescent="0.25">
      <c r="P514" s="65"/>
    </row>
    <row r="515" spans="16:16" x14ac:dyDescent="0.25">
      <c r="P515" s="65"/>
    </row>
    <row r="516" spans="16:16" x14ac:dyDescent="0.25">
      <c r="P516" s="65"/>
    </row>
    <row r="517" spans="16:16" x14ac:dyDescent="0.25">
      <c r="P517" s="65"/>
    </row>
    <row r="518" spans="16:16" x14ac:dyDescent="0.25">
      <c r="P518" s="65"/>
    </row>
    <row r="519" spans="16:16" x14ac:dyDescent="0.25">
      <c r="P519" s="65"/>
    </row>
    <row r="520" spans="16:16" x14ac:dyDescent="0.25">
      <c r="P520" s="65"/>
    </row>
    <row r="521" spans="16:16" x14ac:dyDescent="0.25">
      <c r="P521" s="65"/>
    </row>
    <row r="522" spans="16:16" x14ac:dyDescent="0.25">
      <c r="P522" s="65"/>
    </row>
    <row r="523" spans="16:16" x14ac:dyDescent="0.25">
      <c r="P523" s="65"/>
    </row>
    <row r="524" spans="16:16" x14ac:dyDescent="0.25">
      <c r="P524" s="65"/>
    </row>
    <row r="525" spans="16:16" x14ac:dyDescent="0.25">
      <c r="P525" s="65"/>
    </row>
    <row r="526" spans="16:16" x14ac:dyDescent="0.25">
      <c r="P526" s="65"/>
    </row>
    <row r="527" spans="16:16" x14ac:dyDescent="0.25">
      <c r="P527" s="65"/>
    </row>
    <row r="528" spans="16:16" x14ac:dyDescent="0.25">
      <c r="P528" s="65"/>
    </row>
    <row r="529" spans="16:16" x14ac:dyDescent="0.25">
      <c r="P529" s="65"/>
    </row>
    <row r="530" spans="16:16" x14ac:dyDescent="0.25">
      <c r="P530" s="65"/>
    </row>
    <row r="531" spans="16:16" x14ac:dyDescent="0.25">
      <c r="P531" s="65"/>
    </row>
    <row r="532" spans="16:16" x14ac:dyDescent="0.25">
      <c r="P532" s="65"/>
    </row>
    <row r="533" spans="16:16" x14ac:dyDescent="0.25">
      <c r="P533" s="65"/>
    </row>
    <row r="534" spans="16:16" x14ac:dyDescent="0.25">
      <c r="P534" s="65"/>
    </row>
    <row r="535" spans="16:16" x14ac:dyDescent="0.25">
      <c r="P535" s="65"/>
    </row>
    <row r="536" spans="16:16" x14ac:dyDescent="0.25">
      <c r="P536" s="65"/>
    </row>
    <row r="537" spans="16:16" x14ac:dyDescent="0.25">
      <c r="P537" s="65"/>
    </row>
    <row r="538" spans="16:16" x14ac:dyDescent="0.25">
      <c r="P538" s="65"/>
    </row>
    <row r="539" spans="16:16" x14ac:dyDescent="0.25">
      <c r="P539" s="65"/>
    </row>
    <row r="540" spans="16:16" x14ac:dyDescent="0.25">
      <c r="P540" s="65"/>
    </row>
    <row r="541" spans="16:16" x14ac:dyDescent="0.25">
      <c r="P541" s="65"/>
    </row>
    <row r="542" spans="16:16" x14ac:dyDescent="0.25">
      <c r="P542" s="65"/>
    </row>
    <row r="543" spans="16:16" x14ac:dyDescent="0.25">
      <c r="P543" s="65"/>
    </row>
    <row r="544" spans="16:16" x14ac:dyDescent="0.25">
      <c r="P544" s="65"/>
    </row>
    <row r="545" spans="16:16" x14ac:dyDescent="0.25">
      <c r="P545" s="65"/>
    </row>
    <row r="546" spans="16:16" x14ac:dyDescent="0.25">
      <c r="P546" s="65"/>
    </row>
    <row r="547" spans="16:16" x14ac:dyDescent="0.25">
      <c r="P547" s="65"/>
    </row>
    <row r="548" spans="16:16" x14ac:dyDescent="0.25">
      <c r="P548" s="65"/>
    </row>
    <row r="549" spans="16:16" x14ac:dyDescent="0.25">
      <c r="P549" s="65"/>
    </row>
    <row r="550" spans="16:16" x14ac:dyDescent="0.25">
      <c r="P550" s="65"/>
    </row>
    <row r="551" spans="16:16" x14ac:dyDescent="0.25">
      <c r="P551" s="65"/>
    </row>
    <row r="552" spans="16:16" x14ac:dyDescent="0.25">
      <c r="P552" s="65"/>
    </row>
    <row r="553" spans="16:16" x14ac:dyDescent="0.25">
      <c r="P553" s="65"/>
    </row>
    <row r="554" spans="16:16" x14ac:dyDescent="0.25">
      <c r="P554" s="65"/>
    </row>
    <row r="555" spans="16:16" x14ac:dyDescent="0.25">
      <c r="P555" s="65"/>
    </row>
    <row r="556" spans="16:16" x14ac:dyDescent="0.25">
      <c r="P556" s="65"/>
    </row>
    <row r="557" spans="16:16" x14ac:dyDescent="0.25">
      <c r="P557" s="65"/>
    </row>
    <row r="558" spans="16:16" x14ac:dyDescent="0.25">
      <c r="P558" s="65"/>
    </row>
    <row r="559" spans="16:16" x14ac:dyDescent="0.25">
      <c r="P559" s="65"/>
    </row>
    <row r="560" spans="16:16" x14ac:dyDescent="0.25">
      <c r="P560" s="65"/>
    </row>
    <row r="561" spans="16:16" x14ac:dyDescent="0.25">
      <c r="P561" s="65"/>
    </row>
    <row r="562" spans="16:16" x14ac:dyDescent="0.25">
      <c r="P562" s="65"/>
    </row>
    <row r="563" spans="16:16" x14ac:dyDescent="0.25">
      <c r="P563" s="65"/>
    </row>
    <row r="564" spans="16:16" x14ac:dyDescent="0.25">
      <c r="P564" s="65"/>
    </row>
    <row r="565" spans="16:16" x14ac:dyDescent="0.25">
      <c r="P565" s="65"/>
    </row>
    <row r="566" spans="16:16" x14ac:dyDescent="0.25">
      <c r="P566" s="65"/>
    </row>
    <row r="567" spans="16:16" x14ac:dyDescent="0.25">
      <c r="P567" s="65"/>
    </row>
    <row r="568" spans="16:16" x14ac:dyDescent="0.25">
      <c r="P568" s="65"/>
    </row>
    <row r="569" spans="16:16" x14ac:dyDescent="0.25">
      <c r="P569" s="65"/>
    </row>
    <row r="570" spans="16:16" x14ac:dyDescent="0.25">
      <c r="P570" s="65"/>
    </row>
    <row r="571" spans="16:16" x14ac:dyDescent="0.25">
      <c r="P571" s="65"/>
    </row>
    <row r="572" spans="16:16" x14ac:dyDescent="0.25">
      <c r="P572" s="65"/>
    </row>
    <row r="573" spans="16:16" x14ac:dyDescent="0.25">
      <c r="P573" s="65"/>
    </row>
    <row r="574" spans="16:16" x14ac:dyDescent="0.25">
      <c r="P574" s="65"/>
    </row>
    <row r="575" spans="16:16" x14ac:dyDescent="0.25">
      <c r="P575" s="65"/>
    </row>
    <row r="576" spans="16:16" x14ac:dyDescent="0.25">
      <c r="P576" s="65"/>
    </row>
    <row r="577" spans="16:16" x14ac:dyDescent="0.25">
      <c r="P577" s="65"/>
    </row>
    <row r="578" spans="16:16" x14ac:dyDescent="0.25">
      <c r="P578" s="65"/>
    </row>
    <row r="579" spans="16:16" x14ac:dyDescent="0.25">
      <c r="P579" s="65"/>
    </row>
    <row r="580" spans="16:16" x14ac:dyDescent="0.25">
      <c r="P580" s="65"/>
    </row>
    <row r="581" spans="16:16" x14ac:dyDescent="0.25">
      <c r="P581" s="65"/>
    </row>
    <row r="582" spans="16:16" x14ac:dyDescent="0.25">
      <c r="P582" s="65"/>
    </row>
    <row r="583" spans="16:16" x14ac:dyDescent="0.25">
      <c r="P583" s="65"/>
    </row>
    <row r="584" spans="16:16" x14ac:dyDescent="0.25">
      <c r="P584" s="65"/>
    </row>
    <row r="585" spans="16:16" x14ac:dyDescent="0.25">
      <c r="P585" s="65"/>
    </row>
    <row r="586" spans="16:16" x14ac:dyDescent="0.25">
      <c r="P586" s="65"/>
    </row>
    <row r="587" spans="16:16" x14ac:dyDescent="0.25">
      <c r="P587" s="65"/>
    </row>
    <row r="588" spans="16:16" x14ac:dyDescent="0.25">
      <c r="P588" s="65"/>
    </row>
    <row r="589" spans="16:16" x14ac:dyDescent="0.25">
      <c r="P589" s="65"/>
    </row>
    <row r="590" spans="16:16" x14ac:dyDescent="0.25">
      <c r="P590" s="65"/>
    </row>
    <row r="591" spans="16:16" x14ac:dyDescent="0.25">
      <c r="P591" s="65"/>
    </row>
    <row r="592" spans="16:16" x14ac:dyDescent="0.25">
      <c r="P592" s="65"/>
    </row>
    <row r="593" spans="16:16" x14ac:dyDescent="0.25">
      <c r="P593" s="65"/>
    </row>
    <row r="594" spans="16:16" x14ac:dyDescent="0.25">
      <c r="P594" s="65"/>
    </row>
    <row r="595" spans="16:16" x14ac:dyDescent="0.25">
      <c r="P595" s="65"/>
    </row>
    <row r="596" spans="16:16" x14ac:dyDescent="0.25">
      <c r="P596" s="65"/>
    </row>
    <row r="597" spans="16:16" x14ac:dyDescent="0.25">
      <c r="P597" s="65"/>
    </row>
    <row r="598" spans="16:16" x14ac:dyDescent="0.25">
      <c r="P598" s="65"/>
    </row>
    <row r="599" spans="16:16" x14ac:dyDescent="0.25">
      <c r="P599" s="65"/>
    </row>
    <row r="600" spans="16:16" x14ac:dyDescent="0.25">
      <c r="P600" s="65"/>
    </row>
    <row r="601" spans="16:16" x14ac:dyDescent="0.25">
      <c r="P601" s="65"/>
    </row>
    <row r="602" spans="16:16" x14ac:dyDescent="0.25">
      <c r="P602" s="65"/>
    </row>
    <row r="603" spans="16:16" x14ac:dyDescent="0.25">
      <c r="P603" s="65"/>
    </row>
    <row r="604" spans="16:16" x14ac:dyDescent="0.25">
      <c r="P604" s="65"/>
    </row>
    <row r="605" spans="16:16" x14ac:dyDescent="0.25">
      <c r="P605" s="65"/>
    </row>
    <row r="606" spans="16:16" x14ac:dyDescent="0.25">
      <c r="P606" s="65"/>
    </row>
    <row r="607" spans="16:16" x14ac:dyDescent="0.25">
      <c r="P607" s="65"/>
    </row>
    <row r="608" spans="16:16" x14ac:dyDescent="0.25">
      <c r="P608" s="65"/>
    </row>
    <row r="609" spans="16:16" x14ac:dyDescent="0.25">
      <c r="P609" s="65"/>
    </row>
    <row r="610" spans="16:16" x14ac:dyDescent="0.25">
      <c r="P610" s="65"/>
    </row>
    <row r="611" spans="16:16" x14ac:dyDescent="0.25">
      <c r="P611" s="65"/>
    </row>
    <row r="612" spans="16:16" x14ac:dyDescent="0.25">
      <c r="P612" s="65"/>
    </row>
    <row r="613" spans="16:16" x14ac:dyDescent="0.25">
      <c r="P613" s="65"/>
    </row>
    <row r="614" spans="16:16" x14ac:dyDescent="0.25">
      <c r="P614" s="65"/>
    </row>
    <row r="615" spans="16:16" x14ac:dyDescent="0.25">
      <c r="P615" s="65"/>
    </row>
    <row r="616" spans="16:16" x14ac:dyDescent="0.25">
      <c r="P616" s="65"/>
    </row>
    <row r="617" spans="16:16" x14ac:dyDescent="0.25">
      <c r="P617" s="65"/>
    </row>
    <row r="618" spans="16:16" x14ac:dyDescent="0.25">
      <c r="P618" s="65"/>
    </row>
    <row r="619" spans="16:16" x14ac:dyDescent="0.25">
      <c r="P619" s="65"/>
    </row>
    <row r="620" spans="16:16" x14ac:dyDescent="0.25">
      <c r="P620" s="65"/>
    </row>
    <row r="621" spans="16:16" x14ac:dyDescent="0.25">
      <c r="P621" s="65"/>
    </row>
    <row r="622" spans="16:16" x14ac:dyDescent="0.25">
      <c r="P622" s="65"/>
    </row>
    <row r="623" spans="16:16" x14ac:dyDescent="0.25">
      <c r="P623" s="65"/>
    </row>
    <row r="624" spans="16:16" x14ac:dyDescent="0.25">
      <c r="P624" s="65"/>
    </row>
    <row r="625" spans="16:16" x14ac:dyDescent="0.25">
      <c r="P625" s="65"/>
    </row>
    <row r="626" spans="16:16" x14ac:dyDescent="0.25">
      <c r="P626" s="65"/>
    </row>
    <row r="627" spans="16:16" x14ac:dyDescent="0.25">
      <c r="P627" s="65"/>
    </row>
    <row r="628" spans="16:16" x14ac:dyDescent="0.25">
      <c r="P628" s="65"/>
    </row>
    <row r="629" spans="16:16" x14ac:dyDescent="0.25">
      <c r="P629" s="65"/>
    </row>
    <row r="630" spans="16:16" x14ac:dyDescent="0.25">
      <c r="P630" s="65"/>
    </row>
    <row r="631" spans="16:16" x14ac:dyDescent="0.25">
      <c r="P631" s="65"/>
    </row>
    <row r="632" spans="16:16" x14ac:dyDescent="0.25">
      <c r="P632" s="65"/>
    </row>
    <row r="633" spans="16:16" x14ac:dyDescent="0.25">
      <c r="P633" s="65"/>
    </row>
    <row r="634" spans="16:16" x14ac:dyDescent="0.25">
      <c r="P634" s="65"/>
    </row>
    <row r="635" spans="16:16" x14ac:dyDescent="0.25">
      <c r="P635" s="65"/>
    </row>
    <row r="636" spans="16:16" x14ac:dyDescent="0.25">
      <c r="P636" s="65"/>
    </row>
    <row r="637" spans="16:16" x14ac:dyDescent="0.25">
      <c r="P637" s="65"/>
    </row>
    <row r="638" spans="16:16" x14ac:dyDescent="0.25">
      <c r="P638" s="65"/>
    </row>
    <row r="639" spans="16:16" x14ac:dyDescent="0.25">
      <c r="P639" s="65"/>
    </row>
    <row r="640" spans="16:16" x14ac:dyDescent="0.25">
      <c r="P640" s="65"/>
    </row>
    <row r="641" spans="16:16" x14ac:dyDescent="0.25">
      <c r="P641" s="65"/>
    </row>
    <row r="642" spans="16:16" x14ac:dyDescent="0.25">
      <c r="P642" s="65"/>
    </row>
    <row r="643" spans="16:16" x14ac:dyDescent="0.25">
      <c r="P643" s="65"/>
    </row>
    <row r="644" spans="16:16" x14ac:dyDescent="0.25">
      <c r="P644" s="65"/>
    </row>
    <row r="645" spans="16:16" x14ac:dyDescent="0.25">
      <c r="P645" s="65"/>
    </row>
    <row r="646" spans="16:16" x14ac:dyDescent="0.25">
      <c r="P646" s="65"/>
    </row>
    <row r="647" spans="16:16" x14ac:dyDescent="0.25">
      <c r="P647" s="65"/>
    </row>
    <row r="648" spans="16:16" x14ac:dyDescent="0.25">
      <c r="P648" s="65"/>
    </row>
    <row r="649" spans="16:16" x14ac:dyDescent="0.25">
      <c r="P649" s="65"/>
    </row>
    <row r="650" spans="16:16" x14ac:dyDescent="0.25">
      <c r="P650" s="65"/>
    </row>
    <row r="651" spans="16:16" x14ac:dyDescent="0.25">
      <c r="P651" s="65"/>
    </row>
    <row r="652" spans="16:16" x14ac:dyDescent="0.25">
      <c r="P652" s="65"/>
    </row>
    <row r="653" spans="16:16" x14ac:dyDescent="0.25">
      <c r="P653" s="65"/>
    </row>
    <row r="654" spans="16:16" x14ac:dyDescent="0.25">
      <c r="P654" s="65"/>
    </row>
    <row r="655" spans="16:16" x14ac:dyDescent="0.25">
      <c r="P655" s="65"/>
    </row>
    <row r="656" spans="16:16" x14ac:dyDescent="0.25">
      <c r="P656" s="65"/>
    </row>
    <row r="657" spans="16:16" x14ac:dyDescent="0.25">
      <c r="P657" s="65"/>
    </row>
    <row r="658" spans="16:16" x14ac:dyDescent="0.25">
      <c r="P658" s="65"/>
    </row>
    <row r="659" spans="16:16" x14ac:dyDescent="0.25">
      <c r="P659" s="65"/>
    </row>
    <row r="660" spans="16:16" x14ac:dyDescent="0.25">
      <c r="P660" s="65"/>
    </row>
    <row r="661" spans="16:16" x14ac:dyDescent="0.25">
      <c r="P661" s="65"/>
    </row>
    <row r="662" spans="16:16" x14ac:dyDescent="0.25">
      <c r="P662" s="65"/>
    </row>
    <row r="663" spans="16:16" x14ac:dyDescent="0.25">
      <c r="P663" s="65"/>
    </row>
    <row r="664" spans="16:16" x14ac:dyDescent="0.25">
      <c r="P664" s="65"/>
    </row>
    <row r="665" spans="16:16" x14ac:dyDescent="0.25">
      <c r="P665" s="65"/>
    </row>
    <row r="666" spans="16:16" x14ac:dyDescent="0.25">
      <c r="P666" s="65"/>
    </row>
    <row r="667" spans="16:16" x14ac:dyDescent="0.25">
      <c r="P667" s="65"/>
    </row>
    <row r="668" spans="16:16" x14ac:dyDescent="0.25">
      <c r="P668" s="65"/>
    </row>
    <row r="669" spans="16:16" x14ac:dyDescent="0.25">
      <c r="P669" s="65"/>
    </row>
    <row r="670" spans="16:16" x14ac:dyDescent="0.25">
      <c r="P670" s="65"/>
    </row>
    <row r="671" spans="16:16" x14ac:dyDescent="0.25">
      <c r="P671" s="65"/>
    </row>
    <row r="672" spans="16:16" x14ac:dyDescent="0.25">
      <c r="P672" s="65"/>
    </row>
    <row r="673" spans="16:16" x14ac:dyDescent="0.25">
      <c r="P673" s="65"/>
    </row>
    <row r="674" spans="16:16" x14ac:dyDescent="0.25">
      <c r="P674" s="65"/>
    </row>
    <row r="675" spans="16:16" x14ac:dyDescent="0.25">
      <c r="P675" s="65"/>
    </row>
    <row r="676" spans="16:16" x14ac:dyDescent="0.25">
      <c r="P676" s="65"/>
    </row>
    <row r="677" spans="16:16" x14ac:dyDescent="0.25">
      <c r="P677" s="65"/>
    </row>
    <row r="678" spans="16:16" x14ac:dyDescent="0.25">
      <c r="P678" s="65"/>
    </row>
    <row r="679" spans="16:16" x14ac:dyDescent="0.25">
      <c r="P679" s="65"/>
    </row>
    <row r="680" spans="16:16" x14ac:dyDescent="0.25">
      <c r="P680" s="65"/>
    </row>
    <row r="681" spans="16:16" x14ac:dyDescent="0.25">
      <c r="P681" s="65"/>
    </row>
    <row r="682" spans="16:16" x14ac:dyDescent="0.25">
      <c r="P682" s="65"/>
    </row>
    <row r="683" spans="16:16" x14ac:dyDescent="0.25">
      <c r="P683" s="65"/>
    </row>
    <row r="684" spans="16:16" x14ac:dyDescent="0.25">
      <c r="P684" s="65"/>
    </row>
    <row r="685" spans="16:16" x14ac:dyDescent="0.25">
      <c r="P685" s="65"/>
    </row>
    <row r="686" spans="16:16" x14ac:dyDescent="0.25">
      <c r="P686" s="65"/>
    </row>
    <row r="687" spans="16:16" x14ac:dyDescent="0.25">
      <c r="P687" s="65"/>
    </row>
    <row r="688" spans="16:16" x14ac:dyDescent="0.25">
      <c r="P688" s="65"/>
    </row>
    <row r="689" spans="16:16" x14ac:dyDescent="0.25">
      <c r="P689" s="65"/>
    </row>
    <row r="690" spans="16:16" x14ac:dyDescent="0.25">
      <c r="P690" s="65"/>
    </row>
    <row r="691" spans="16:16" x14ac:dyDescent="0.25">
      <c r="P691" s="65"/>
    </row>
    <row r="692" spans="16:16" x14ac:dyDescent="0.25">
      <c r="P692" s="65"/>
    </row>
    <row r="693" spans="16:16" x14ac:dyDescent="0.25">
      <c r="P693" s="65"/>
    </row>
    <row r="694" spans="16:16" x14ac:dyDescent="0.25">
      <c r="P694" s="65"/>
    </row>
    <row r="695" spans="16:16" x14ac:dyDescent="0.25">
      <c r="P695" s="65"/>
    </row>
    <row r="696" spans="16:16" x14ac:dyDescent="0.25">
      <c r="P696" s="65"/>
    </row>
    <row r="697" spans="16:16" x14ac:dyDescent="0.25">
      <c r="P697" s="65"/>
    </row>
    <row r="698" spans="16:16" x14ac:dyDescent="0.25">
      <c r="P698" s="65"/>
    </row>
    <row r="699" spans="16:16" x14ac:dyDescent="0.25">
      <c r="P699" s="65"/>
    </row>
    <row r="700" spans="16:16" x14ac:dyDescent="0.25">
      <c r="P700" s="65"/>
    </row>
    <row r="701" spans="16:16" x14ac:dyDescent="0.25">
      <c r="P701" s="65"/>
    </row>
    <row r="702" spans="16:16" x14ac:dyDescent="0.25">
      <c r="P702" s="65"/>
    </row>
    <row r="703" spans="16:16" x14ac:dyDescent="0.25">
      <c r="P703" s="65"/>
    </row>
    <row r="704" spans="16:16" x14ac:dyDescent="0.25">
      <c r="P704" s="65"/>
    </row>
    <row r="705" spans="16:16" x14ac:dyDescent="0.25">
      <c r="P705" s="65"/>
    </row>
    <row r="706" spans="16:16" x14ac:dyDescent="0.25">
      <c r="P706" s="65"/>
    </row>
    <row r="707" spans="16:16" x14ac:dyDescent="0.25">
      <c r="P707" s="65"/>
    </row>
    <row r="708" spans="16:16" x14ac:dyDescent="0.25">
      <c r="P708" s="65"/>
    </row>
    <row r="709" spans="16:16" x14ac:dyDescent="0.25">
      <c r="P709" s="65"/>
    </row>
    <row r="710" spans="16:16" x14ac:dyDescent="0.25">
      <c r="P710" s="65"/>
    </row>
    <row r="711" spans="16:16" x14ac:dyDescent="0.25">
      <c r="P711" s="65"/>
    </row>
    <row r="712" spans="16:16" x14ac:dyDescent="0.25">
      <c r="P712" s="65"/>
    </row>
    <row r="713" spans="16:16" x14ac:dyDescent="0.25">
      <c r="P713" s="65"/>
    </row>
    <row r="714" spans="16:16" x14ac:dyDescent="0.25">
      <c r="P714" s="65"/>
    </row>
    <row r="715" spans="16:16" x14ac:dyDescent="0.25">
      <c r="P715" s="65"/>
    </row>
    <row r="716" spans="16:16" x14ac:dyDescent="0.25">
      <c r="P716" s="65"/>
    </row>
    <row r="717" spans="16:16" x14ac:dyDescent="0.25">
      <c r="P717" s="65"/>
    </row>
    <row r="718" spans="16:16" x14ac:dyDescent="0.25">
      <c r="P718" s="65"/>
    </row>
    <row r="719" spans="16:16" x14ac:dyDescent="0.25">
      <c r="P719" s="65"/>
    </row>
    <row r="720" spans="16:16" x14ac:dyDescent="0.25">
      <c r="P720" s="65"/>
    </row>
    <row r="721" spans="16:16" x14ac:dyDescent="0.25">
      <c r="P721" s="65"/>
    </row>
    <row r="722" spans="16:16" x14ac:dyDescent="0.25">
      <c r="P722" s="65"/>
    </row>
    <row r="723" spans="16:16" x14ac:dyDescent="0.25">
      <c r="P723" s="65"/>
    </row>
    <row r="724" spans="16:16" x14ac:dyDescent="0.25">
      <c r="P724" s="65"/>
    </row>
    <row r="725" spans="16:16" x14ac:dyDescent="0.25">
      <c r="P725" s="65"/>
    </row>
    <row r="726" spans="16:16" x14ac:dyDescent="0.25">
      <c r="P726" s="65"/>
    </row>
    <row r="727" spans="16:16" x14ac:dyDescent="0.25">
      <c r="P727" s="65"/>
    </row>
    <row r="728" spans="16:16" x14ac:dyDescent="0.25">
      <c r="P728" s="65"/>
    </row>
    <row r="729" spans="16:16" x14ac:dyDescent="0.25">
      <c r="P729" s="65"/>
    </row>
    <row r="730" spans="16:16" x14ac:dyDescent="0.25">
      <c r="P730" s="65"/>
    </row>
    <row r="731" spans="16:16" x14ac:dyDescent="0.25">
      <c r="P731" s="65"/>
    </row>
    <row r="732" spans="16:16" x14ac:dyDescent="0.25">
      <c r="P732" s="65"/>
    </row>
    <row r="733" spans="16:16" x14ac:dyDescent="0.25">
      <c r="P733" s="65"/>
    </row>
    <row r="734" spans="16:16" x14ac:dyDescent="0.25">
      <c r="P734" s="65"/>
    </row>
    <row r="735" spans="16:16" x14ac:dyDescent="0.25">
      <c r="P735" s="65"/>
    </row>
    <row r="736" spans="16:16" x14ac:dyDescent="0.25">
      <c r="P736" s="65"/>
    </row>
    <row r="737" spans="16:16" x14ac:dyDescent="0.25">
      <c r="P737" s="65"/>
    </row>
    <row r="738" spans="16:16" x14ac:dyDescent="0.25">
      <c r="P738" s="65"/>
    </row>
    <row r="739" spans="16:16" x14ac:dyDescent="0.25">
      <c r="P739" s="65"/>
    </row>
    <row r="740" spans="16:16" x14ac:dyDescent="0.25">
      <c r="P740" s="65"/>
    </row>
    <row r="741" spans="16:16" x14ac:dyDescent="0.25">
      <c r="P741" s="65"/>
    </row>
    <row r="742" spans="16:16" x14ac:dyDescent="0.25">
      <c r="P742" s="65"/>
    </row>
    <row r="743" spans="16:16" x14ac:dyDescent="0.25">
      <c r="P743" s="65"/>
    </row>
    <row r="744" spans="16:16" x14ac:dyDescent="0.25">
      <c r="P744" s="65"/>
    </row>
    <row r="745" spans="16:16" x14ac:dyDescent="0.25">
      <c r="P745" s="65"/>
    </row>
    <row r="746" spans="16:16" x14ac:dyDescent="0.25">
      <c r="P746" s="65"/>
    </row>
    <row r="747" spans="16:16" x14ac:dyDescent="0.25">
      <c r="P747" s="65"/>
    </row>
    <row r="748" spans="16:16" x14ac:dyDescent="0.25">
      <c r="P748" s="65"/>
    </row>
    <row r="749" spans="16:16" x14ac:dyDescent="0.25">
      <c r="P749" s="65"/>
    </row>
    <row r="750" spans="16:16" x14ac:dyDescent="0.25">
      <c r="P750" s="65"/>
    </row>
    <row r="751" spans="16:16" x14ac:dyDescent="0.25">
      <c r="P751" s="65"/>
    </row>
    <row r="752" spans="16:16" x14ac:dyDescent="0.25">
      <c r="P752" s="65"/>
    </row>
    <row r="753" spans="16:16" x14ac:dyDescent="0.25">
      <c r="P753" s="65"/>
    </row>
    <row r="754" spans="16:16" x14ac:dyDescent="0.25">
      <c r="P754" s="65"/>
    </row>
    <row r="755" spans="16:16" x14ac:dyDescent="0.25">
      <c r="P755" s="65"/>
    </row>
    <row r="756" spans="16:16" x14ac:dyDescent="0.25">
      <c r="P756" s="65"/>
    </row>
    <row r="757" spans="16:16" x14ac:dyDescent="0.25">
      <c r="P757" s="65"/>
    </row>
    <row r="758" spans="16:16" x14ac:dyDescent="0.25">
      <c r="P758" s="65"/>
    </row>
    <row r="759" spans="16:16" x14ac:dyDescent="0.25">
      <c r="P759" s="65"/>
    </row>
    <row r="760" spans="16:16" x14ac:dyDescent="0.25">
      <c r="P760" s="65"/>
    </row>
    <row r="761" spans="16:16" x14ac:dyDescent="0.25">
      <c r="P761" s="65"/>
    </row>
    <row r="762" spans="16:16" x14ac:dyDescent="0.25">
      <c r="P762" s="65"/>
    </row>
    <row r="763" spans="16:16" x14ac:dyDescent="0.25">
      <c r="P763" s="65"/>
    </row>
    <row r="764" spans="16:16" x14ac:dyDescent="0.25">
      <c r="P764" s="65"/>
    </row>
    <row r="765" spans="16:16" x14ac:dyDescent="0.25">
      <c r="P765" s="65"/>
    </row>
    <row r="766" spans="16:16" x14ac:dyDescent="0.25">
      <c r="P766" s="65"/>
    </row>
    <row r="767" spans="16:16" x14ac:dyDescent="0.25">
      <c r="P767" s="65"/>
    </row>
    <row r="768" spans="16:16" x14ac:dyDescent="0.25">
      <c r="P768" s="65"/>
    </row>
    <row r="769" spans="16:16" x14ac:dyDescent="0.25">
      <c r="P769" s="65"/>
    </row>
    <row r="770" spans="16:16" x14ac:dyDescent="0.25">
      <c r="P770" s="65"/>
    </row>
    <row r="771" spans="16:16" x14ac:dyDescent="0.25">
      <c r="P771" s="65"/>
    </row>
    <row r="772" spans="16:16" x14ac:dyDescent="0.25">
      <c r="P772" s="65"/>
    </row>
    <row r="773" spans="16:16" x14ac:dyDescent="0.25">
      <c r="P773" s="65"/>
    </row>
    <row r="774" spans="16:16" x14ac:dyDescent="0.25">
      <c r="P774" s="65"/>
    </row>
    <row r="775" spans="16:16" x14ac:dyDescent="0.25">
      <c r="P775" s="65"/>
    </row>
    <row r="776" spans="16:16" x14ac:dyDescent="0.25">
      <c r="P776" s="65"/>
    </row>
    <row r="777" spans="16:16" x14ac:dyDescent="0.25">
      <c r="P777" s="65"/>
    </row>
    <row r="778" spans="16:16" x14ac:dyDescent="0.25">
      <c r="P778" s="65"/>
    </row>
    <row r="779" spans="16:16" x14ac:dyDescent="0.25">
      <c r="P779" s="65"/>
    </row>
    <row r="780" spans="16:16" x14ac:dyDescent="0.25">
      <c r="P780" s="65"/>
    </row>
    <row r="781" spans="16:16" x14ac:dyDescent="0.25">
      <c r="P781" s="65"/>
    </row>
    <row r="782" spans="16:16" x14ac:dyDescent="0.25">
      <c r="P782" s="65"/>
    </row>
    <row r="783" spans="16:16" x14ac:dyDescent="0.25">
      <c r="P783" s="65"/>
    </row>
    <row r="784" spans="16:16" x14ac:dyDescent="0.25">
      <c r="P784" s="65"/>
    </row>
    <row r="785" spans="16:16" x14ac:dyDescent="0.25">
      <c r="P785" s="65"/>
    </row>
    <row r="786" spans="16:16" x14ac:dyDescent="0.25">
      <c r="P786" s="65"/>
    </row>
    <row r="787" spans="16:16" x14ac:dyDescent="0.25">
      <c r="P787" s="65"/>
    </row>
    <row r="788" spans="16:16" x14ac:dyDescent="0.25">
      <c r="P788" s="65"/>
    </row>
    <row r="789" spans="16:16" x14ac:dyDescent="0.25">
      <c r="P789" s="65"/>
    </row>
    <row r="790" spans="16:16" x14ac:dyDescent="0.25">
      <c r="P790" s="65"/>
    </row>
    <row r="791" spans="16:16" x14ac:dyDescent="0.25">
      <c r="P791" s="65"/>
    </row>
    <row r="792" spans="16:16" x14ac:dyDescent="0.25">
      <c r="P792" s="65"/>
    </row>
    <row r="793" spans="16:16" x14ac:dyDescent="0.25">
      <c r="P793" s="65"/>
    </row>
    <row r="794" spans="16:16" x14ac:dyDescent="0.25">
      <c r="P794" s="65"/>
    </row>
    <row r="795" spans="16:16" x14ac:dyDescent="0.25">
      <c r="P795" s="65"/>
    </row>
    <row r="796" spans="16:16" x14ac:dyDescent="0.25">
      <c r="P796" s="65"/>
    </row>
    <row r="797" spans="16:16" x14ac:dyDescent="0.25">
      <c r="P797" s="65"/>
    </row>
    <row r="798" spans="16:16" x14ac:dyDescent="0.25">
      <c r="P798" s="65"/>
    </row>
    <row r="799" spans="16:16" x14ac:dyDescent="0.25">
      <c r="P799" s="65"/>
    </row>
    <row r="800" spans="16:16" x14ac:dyDescent="0.25">
      <c r="P800" s="65"/>
    </row>
    <row r="801" spans="16:16" x14ac:dyDescent="0.25">
      <c r="P801" s="65"/>
    </row>
    <row r="802" spans="16:16" x14ac:dyDescent="0.25">
      <c r="P802" s="65"/>
    </row>
    <row r="803" spans="16:16" x14ac:dyDescent="0.25">
      <c r="P803" s="65"/>
    </row>
    <row r="804" spans="16:16" x14ac:dyDescent="0.25">
      <c r="P804" s="65"/>
    </row>
    <row r="805" spans="16:16" x14ac:dyDescent="0.25">
      <c r="P805" s="65"/>
    </row>
    <row r="806" spans="16:16" x14ac:dyDescent="0.25">
      <c r="P806" s="65"/>
    </row>
    <row r="807" spans="16:16" x14ac:dyDescent="0.25">
      <c r="P807" s="65"/>
    </row>
    <row r="808" spans="16:16" x14ac:dyDescent="0.25">
      <c r="P808" s="65"/>
    </row>
    <row r="809" spans="16:16" x14ac:dyDescent="0.25">
      <c r="P809" s="65"/>
    </row>
    <row r="810" spans="16:16" x14ac:dyDescent="0.25">
      <c r="P810" s="65"/>
    </row>
    <row r="811" spans="16:16" x14ac:dyDescent="0.25">
      <c r="P811" s="65"/>
    </row>
    <row r="812" spans="16:16" x14ac:dyDescent="0.25">
      <c r="P812" s="65"/>
    </row>
    <row r="813" spans="16:16" x14ac:dyDescent="0.25">
      <c r="P813" s="65"/>
    </row>
    <row r="814" spans="16:16" x14ac:dyDescent="0.25">
      <c r="P814" s="65"/>
    </row>
    <row r="815" spans="16:16" x14ac:dyDescent="0.25">
      <c r="P815" s="65"/>
    </row>
  </sheetData>
  <sortState ref="B66:AB73">
    <sortCondition ref="B66:B73"/>
  </sortState>
  <mergeCells count="17">
    <mergeCell ref="A41:A49"/>
    <mergeCell ref="A8:A16"/>
    <mergeCell ref="A17:A25"/>
    <mergeCell ref="A26:A34"/>
    <mergeCell ref="A3:AB3"/>
    <mergeCell ref="A35:A40"/>
    <mergeCell ref="A1:AB1"/>
    <mergeCell ref="A2:AB2"/>
    <mergeCell ref="D7:M7"/>
    <mergeCell ref="S7:AB7"/>
    <mergeCell ref="A5:AB5"/>
    <mergeCell ref="N7:R7"/>
    <mergeCell ref="A50:A57"/>
    <mergeCell ref="A58:A65"/>
    <mergeCell ref="A66:A73"/>
    <mergeCell ref="A74:A82"/>
    <mergeCell ref="A83:A91"/>
  </mergeCells>
  <phoneticPr fontId="2" type="noConversion"/>
  <printOptions horizontalCentered="1" verticalCentered="1"/>
  <pageMargins left="0.19685039370078741" right="0.19685039370078741" top="0.19685039370078741" bottom="0.19685039370078741" header="0.59055118110236227" footer="0.51181102362204722"/>
  <pageSetup paperSize="9" scale="70" orientation="landscape" horizontalDpi="300" verticalDpi="300" r:id="rId1"/>
  <headerFooter alignWithMargins="0"/>
  <rowBreaks count="2" manualBreakCount="2">
    <brk id="40" max="16383" man="1"/>
    <brk id="6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3"/>
  <sheetViews>
    <sheetView topLeftCell="A7" zoomScale="80" zoomScaleNormal="80" workbookViewId="0">
      <selection activeCell="C7" sqref="C7"/>
    </sheetView>
  </sheetViews>
  <sheetFormatPr defaultColWidth="8" defaultRowHeight="12" x14ac:dyDescent="0.25"/>
  <cols>
    <col min="1" max="1" width="9.7109375" style="1" customWidth="1"/>
    <col min="2" max="2" width="6.7109375" style="1" customWidth="1"/>
    <col min="3" max="3" width="24.5703125" style="2" customWidth="1"/>
    <col min="4" max="11" width="5.5703125" style="1" customWidth="1"/>
    <col min="12" max="12" width="9.7109375" style="1" customWidth="1"/>
    <col min="13" max="13" width="13.28515625" style="1" bestFit="1" customWidth="1"/>
    <col min="14" max="16384" width="8" style="1"/>
  </cols>
  <sheetData>
    <row r="1" spans="1:16" ht="20.25" x14ac:dyDescent="0.25">
      <c r="A1" s="173" t="s">
        <v>72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</row>
    <row r="2" spans="1:16" ht="20.25" x14ac:dyDescent="0.25">
      <c r="A2" s="175" t="str">
        <f>'Tab Primeira Fase'!A2:AB2</f>
        <v>IX Copa Centro-Oeste Individual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</row>
    <row r="3" spans="1:16" ht="18" customHeight="1" x14ac:dyDescent="0.25">
      <c r="A3" s="176" t="s">
        <v>34</v>
      </c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</row>
    <row r="4" spans="1:16" ht="18" customHeight="1" x14ac:dyDescent="0.25">
      <c r="B4" s="2"/>
      <c r="C4" s="3"/>
      <c r="D4" s="3"/>
      <c r="E4" s="3"/>
      <c r="F4" s="3"/>
      <c r="G4" s="3"/>
      <c r="H4" s="3"/>
      <c r="I4" s="3"/>
      <c r="J4" s="3"/>
      <c r="K4" s="3"/>
      <c r="L4" s="4"/>
    </row>
    <row r="5" spans="1:16" ht="18" customHeight="1" x14ac:dyDescent="0.25">
      <c r="A5" s="61" t="s">
        <v>29</v>
      </c>
      <c r="B5" s="61" t="s">
        <v>28</v>
      </c>
      <c r="C5" s="61" t="s">
        <v>38</v>
      </c>
      <c r="D5" s="61" t="s">
        <v>11</v>
      </c>
      <c r="E5" s="61" t="s">
        <v>12</v>
      </c>
      <c r="F5" s="61" t="s">
        <v>4</v>
      </c>
      <c r="G5" s="61" t="s">
        <v>3</v>
      </c>
      <c r="H5" s="61" t="s">
        <v>13</v>
      </c>
      <c r="I5" s="61" t="s">
        <v>14</v>
      </c>
      <c r="J5" s="61" t="s">
        <v>15</v>
      </c>
      <c r="K5" s="61" t="s">
        <v>16</v>
      </c>
      <c r="L5" s="62" t="s">
        <v>17</v>
      </c>
    </row>
    <row r="6" spans="1:16" ht="12" customHeight="1" x14ac:dyDescent="0.25"/>
    <row r="7" spans="1:16" ht="18" customHeight="1" x14ac:dyDescent="0.2">
      <c r="A7" s="177" t="s">
        <v>0</v>
      </c>
      <c r="B7" s="5" t="s">
        <v>18</v>
      </c>
      <c r="C7" s="7" t="str">
        <f ca="1">INDIRECT(Auxiliar!W2)</f>
        <v>MAGNO</v>
      </c>
      <c r="D7" s="6">
        <f t="shared" ref="D7:D12" ca="1" si="0">E7+F7+G7</f>
        <v>6</v>
      </c>
      <c r="E7" s="6">
        <f ca="1">INDIRECT(Auxiliar!X2)</f>
        <v>3</v>
      </c>
      <c r="F7" s="6">
        <f ca="1">INDIRECT(Auxiliar!Y2)</f>
        <v>1</v>
      </c>
      <c r="G7" s="6">
        <f ca="1">INDIRECT(Auxiliar!Z2)</f>
        <v>2</v>
      </c>
      <c r="H7" s="6">
        <f ca="1">INDIRECT(Auxiliar!AA2)</f>
        <v>12</v>
      </c>
      <c r="I7" s="6">
        <f ca="1">INDIRECT(Auxiliar!AB2)</f>
        <v>5</v>
      </c>
      <c r="J7" s="6">
        <f t="shared" ref="J7:J12" ca="1" si="1">H7-I7</f>
        <v>7</v>
      </c>
      <c r="K7" s="7">
        <f t="shared" ref="K7:K12" ca="1" si="2">(3*E7)+F7</f>
        <v>10</v>
      </c>
      <c r="L7" s="8">
        <f t="shared" ref="L7:L12" ca="1" si="3">IF(ISERR((K7/(D7*3))),0,((K7/(D7*3))))</f>
        <v>0.55555555555555558</v>
      </c>
      <c r="O7" s="15"/>
      <c r="P7" s="15"/>
    </row>
    <row r="8" spans="1:16" ht="18" customHeight="1" x14ac:dyDescent="0.2">
      <c r="A8" s="177"/>
      <c r="B8" s="5" t="s">
        <v>19</v>
      </c>
      <c r="C8" s="7" t="str">
        <f ca="1">INDIRECT(Auxiliar!W3)</f>
        <v>JORGE DIAS</v>
      </c>
      <c r="D8" s="6">
        <f t="shared" ca="1" si="0"/>
        <v>6</v>
      </c>
      <c r="E8" s="6">
        <f ca="1">INDIRECT(Auxiliar!X3)</f>
        <v>2</v>
      </c>
      <c r="F8" s="6">
        <f ca="1">INDIRECT(Auxiliar!Y3)</f>
        <v>4</v>
      </c>
      <c r="G8" s="6">
        <f ca="1">INDIRECT(Auxiliar!Z3)</f>
        <v>0</v>
      </c>
      <c r="H8" s="6">
        <f ca="1">INDIRECT(Auxiliar!AA3)</f>
        <v>9</v>
      </c>
      <c r="I8" s="6">
        <f ca="1">INDIRECT(Auxiliar!AB3)</f>
        <v>5</v>
      </c>
      <c r="J8" s="6">
        <f t="shared" ca="1" si="1"/>
        <v>4</v>
      </c>
      <c r="K8" s="7">
        <f t="shared" ca="1" si="2"/>
        <v>10</v>
      </c>
      <c r="L8" s="8">
        <f t="shared" ca="1" si="3"/>
        <v>0.55555555555555558</v>
      </c>
      <c r="O8" s="15"/>
      <c r="P8" s="15"/>
    </row>
    <row r="9" spans="1:16" ht="18" customHeight="1" x14ac:dyDescent="0.2">
      <c r="A9" s="177"/>
      <c r="B9" s="5" t="s">
        <v>20</v>
      </c>
      <c r="C9" s="7" t="str">
        <f ca="1">INDIRECT(Auxiliar!W4)</f>
        <v>JULIANO</v>
      </c>
      <c r="D9" s="6">
        <f t="shared" ca="1" si="0"/>
        <v>6</v>
      </c>
      <c r="E9" s="6">
        <f ca="1">INDIRECT(Auxiliar!X4)</f>
        <v>2</v>
      </c>
      <c r="F9" s="6">
        <f ca="1">INDIRECT(Auxiliar!Y4)</f>
        <v>3</v>
      </c>
      <c r="G9" s="6">
        <f ca="1">INDIRECT(Auxiliar!Z4)</f>
        <v>1</v>
      </c>
      <c r="H9" s="6">
        <f ca="1">INDIRECT(Auxiliar!AA4)</f>
        <v>8</v>
      </c>
      <c r="I9" s="6">
        <f ca="1">INDIRECT(Auxiliar!AB4)</f>
        <v>6</v>
      </c>
      <c r="J9" s="6">
        <f t="shared" ca="1" si="1"/>
        <v>2</v>
      </c>
      <c r="K9" s="7">
        <f t="shared" ca="1" si="2"/>
        <v>9</v>
      </c>
      <c r="L9" s="8">
        <f t="shared" ca="1" si="3"/>
        <v>0.5</v>
      </c>
      <c r="O9" s="15"/>
      <c r="P9" s="15"/>
    </row>
    <row r="10" spans="1:16" ht="18" customHeight="1" x14ac:dyDescent="0.2">
      <c r="A10" s="177"/>
      <c r="B10" s="5" t="s">
        <v>21</v>
      </c>
      <c r="C10" s="7" t="str">
        <f ca="1">INDIRECT(Auxiliar!W5)</f>
        <v>MARCELO PORTO</v>
      </c>
      <c r="D10" s="6">
        <f t="shared" ca="1" si="0"/>
        <v>6</v>
      </c>
      <c r="E10" s="6">
        <f ca="1">INDIRECT(Auxiliar!X5)</f>
        <v>2</v>
      </c>
      <c r="F10" s="6">
        <f ca="1">INDIRECT(Auxiliar!Y5)</f>
        <v>2</v>
      </c>
      <c r="G10" s="6">
        <f ca="1">INDIRECT(Auxiliar!Z5)</f>
        <v>2</v>
      </c>
      <c r="H10" s="6">
        <f ca="1">INDIRECT(Auxiliar!AA5)</f>
        <v>6</v>
      </c>
      <c r="I10" s="6">
        <f ca="1">INDIRECT(Auxiliar!AB5)</f>
        <v>8</v>
      </c>
      <c r="J10" s="6">
        <f t="shared" ca="1" si="1"/>
        <v>-2</v>
      </c>
      <c r="K10" s="7">
        <f t="shared" ca="1" si="2"/>
        <v>8</v>
      </c>
      <c r="L10" s="8">
        <f t="shared" ca="1" si="3"/>
        <v>0.44444444444444442</v>
      </c>
      <c r="O10" s="15"/>
      <c r="P10" s="15"/>
    </row>
    <row r="11" spans="1:16" ht="18" customHeight="1" x14ac:dyDescent="0.2">
      <c r="A11" s="177"/>
      <c r="B11" s="5" t="s">
        <v>33</v>
      </c>
      <c r="C11" s="7" t="str">
        <f ca="1">INDIRECT(Auxiliar!W6)</f>
        <v>ANDRÉ BRANDÃO</v>
      </c>
      <c r="D11" s="6">
        <f t="shared" ca="1" si="0"/>
        <v>6</v>
      </c>
      <c r="E11" s="6">
        <f ca="1">INDIRECT(Auxiliar!X6)</f>
        <v>2</v>
      </c>
      <c r="F11" s="6">
        <f ca="1">INDIRECT(Auxiliar!Y6)</f>
        <v>1</v>
      </c>
      <c r="G11" s="6">
        <f ca="1">INDIRECT(Auxiliar!Z6)</f>
        <v>3</v>
      </c>
      <c r="H11" s="6">
        <f ca="1">INDIRECT(Auxiliar!AA6)</f>
        <v>8</v>
      </c>
      <c r="I11" s="6">
        <f ca="1">INDIRECT(Auxiliar!AB6)</f>
        <v>9</v>
      </c>
      <c r="J11" s="6">
        <f t="shared" ca="1" si="1"/>
        <v>-1</v>
      </c>
      <c r="K11" s="7">
        <f t="shared" ca="1" si="2"/>
        <v>7</v>
      </c>
      <c r="L11" s="8">
        <f t="shared" ca="1" si="3"/>
        <v>0.3888888888888889</v>
      </c>
      <c r="O11" s="15"/>
      <c r="P11" s="15"/>
    </row>
    <row r="12" spans="1:16" ht="18" customHeight="1" x14ac:dyDescent="0.2">
      <c r="A12" s="177"/>
      <c r="B12" s="5" t="s">
        <v>39</v>
      </c>
      <c r="C12" s="7" t="str">
        <f ca="1">INDIRECT(Auxiliar!W7)</f>
        <v>FRANCISCO</v>
      </c>
      <c r="D12" s="6">
        <f t="shared" ca="1" si="0"/>
        <v>6</v>
      </c>
      <c r="E12" s="6">
        <f ca="1">INDIRECT(Auxiliar!X7)</f>
        <v>1</v>
      </c>
      <c r="F12" s="6">
        <f ca="1">INDIRECT(Auxiliar!Y7)</f>
        <v>4</v>
      </c>
      <c r="G12" s="6">
        <f ca="1">INDIRECT(Auxiliar!Z7)</f>
        <v>1</v>
      </c>
      <c r="H12" s="6">
        <f ca="1">INDIRECT(Auxiliar!AA7)</f>
        <v>4</v>
      </c>
      <c r="I12" s="6">
        <f ca="1">INDIRECT(Auxiliar!AB7)</f>
        <v>7</v>
      </c>
      <c r="J12" s="6">
        <f t="shared" ca="1" si="1"/>
        <v>-3</v>
      </c>
      <c r="K12" s="7">
        <f t="shared" ca="1" si="2"/>
        <v>7</v>
      </c>
      <c r="L12" s="8">
        <f t="shared" ca="1" si="3"/>
        <v>0.3888888888888889</v>
      </c>
      <c r="O12" s="15"/>
      <c r="P12" s="15"/>
    </row>
    <row r="13" spans="1:16" ht="18" customHeight="1" x14ac:dyDescent="0.2">
      <c r="A13" s="177"/>
      <c r="B13" s="5" t="s">
        <v>40</v>
      </c>
      <c r="C13" s="7" t="str">
        <f ca="1">INDIRECT(Auxiliar!W8)</f>
        <v>MALCHER</v>
      </c>
      <c r="D13" s="6">
        <f t="shared" ref="D13" ca="1" si="4">E13+F13+G13</f>
        <v>6</v>
      </c>
      <c r="E13" s="6">
        <f ca="1">INDIRECT(Auxiliar!X8)</f>
        <v>1</v>
      </c>
      <c r="F13" s="6">
        <f ca="1">INDIRECT(Auxiliar!Y8)</f>
        <v>1</v>
      </c>
      <c r="G13" s="6">
        <f ca="1">INDIRECT(Auxiliar!Z8)</f>
        <v>4</v>
      </c>
      <c r="H13" s="6">
        <f ca="1">INDIRECT(Auxiliar!AA8)</f>
        <v>4</v>
      </c>
      <c r="I13" s="6">
        <f ca="1">INDIRECT(Auxiliar!AB8)</f>
        <v>11</v>
      </c>
      <c r="J13" s="6">
        <f t="shared" ref="J13" ca="1" si="5">H13-I13</f>
        <v>-7</v>
      </c>
      <c r="K13" s="7">
        <f t="shared" ref="K13" ca="1" si="6">(3*E13)+F13</f>
        <v>4</v>
      </c>
      <c r="L13" s="8">
        <f t="shared" ref="L13" ca="1" si="7">IF(ISERR((K13/(D13*3))),0,((K13/(D13*3))))</f>
        <v>0.22222222222222221</v>
      </c>
      <c r="O13" s="15"/>
      <c r="P13" s="15"/>
    </row>
    <row r="14" spans="1:16" ht="18" customHeight="1" x14ac:dyDescent="0.2">
      <c r="O14" s="15"/>
      <c r="P14" s="15"/>
    </row>
    <row r="15" spans="1:16" ht="18" customHeight="1" x14ac:dyDescent="0.2">
      <c r="A15" s="61" t="s">
        <v>29</v>
      </c>
      <c r="B15" s="61" t="s">
        <v>28</v>
      </c>
      <c r="C15" s="61" t="s">
        <v>38</v>
      </c>
      <c r="D15" s="61" t="s">
        <v>11</v>
      </c>
      <c r="E15" s="61" t="s">
        <v>12</v>
      </c>
      <c r="F15" s="61" t="s">
        <v>4</v>
      </c>
      <c r="G15" s="61" t="s">
        <v>3</v>
      </c>
      <c r="H15" s="61" t="s">
        <v>13</v>
      </c>
      <c r="I15" s="61" t="s">
        <v>14</v>
      </c>
      <c r="J15" s="61" t="s">
        <v>15</v>
      </c>
      <c r="K15" s="61" t="s">
        <v>16</v>
      </c>
      <c r="L15" s="62" t="s">
        <v>17</v>
      </c>
      <c r="O15" s="15"/>
      <c r="P15" s="15"/>
    </row>
    <row r="16" spans="1:16" ht="12" customHeight="1" x14ac:dyDescent="0.25"/>
    <row r="17" spans="1:16" ht="18" customHeight="1" x14ac:dyDescent="0.2">
      <c r="A17" s="171" t="s">
        <v>1</v>
      </c>
      <c r="B17" s="5" t="s">
        <v>18</v>
      </c>
      <c r="C17" s="7" t="str">
        <f ca="1">INDIRECT(Auxiliar!W10)</f>
        <v>VANDER</v>
      </c>
      <c r="D17" s="6">
        <f t="shared" ref="D17:D22" ca="1" si="8">E17+F17+G17</f>
        <v>6</v>
      </c>
      <c r="E17" s="6">
        <f ca="1">INDIRECT(Auxiliar!X10)</f>
        <v>4</v>
      </c>
      <c r="F17" s="6">
        <f ca="1">INDIRECT(Auxiliar!Y10)</f>
        <v>2</v>
      </c>
      <c r="G17" s="6">
        <f ca="1">INDIRECT(Auxiliar!Z10)</f>
        <v>0</v>
      </c>
      <c r="H17" s="6">
        <f ca="1">INDIRECT(Auxiliar!AA10)</f>
        <v>9</v>
      </c>
      <c r="I17" s="6">
        <f ca="1">INDIRECT(Auxiliar!AB10)</f>
        <v>3</v>
      </c>
      <c r="J17" s="6">
        <f t="shared" ref="J17:J22" ca="1" si="9">H17-I17</f>
        <v>6</v>
      </c>
      <c r="K17" s="7">
        <f t="shared" ref="K17:K22" ca="1" si="10">(3*E17)+F17</f>
        <v>14</v>
      </c>
      <c r="L17" s="8">
        <f t="shared" ref="L17:L22" ca="1" si="11">IF(ISERR((K17/(D17*3))),0,((K17/(D17*3))))</f>
        <v>0.77777777777777779</v>
      </c>
      <c r="O17" s="15"/>
      <c r="P17" s="15"/>
    </row>
    <row r="18" spans="1:16" ht="18" customHeight="1" x14ac:dyDescent="0.2">
      <c r="A18" s="172"/>
      <c r="B18" s="5" t="s">
        <v>19</v>
      </c>
      <c r="C18" s="7" t="str">
        <f ca="1">INDIRECT(Auxiliar!W11)</f>
        <v>JUNIOR</v>
      </c>
      <c r="D18" s="6">
        <f t="shared" ca="1" si="8"/>
        <v>6</v>
      </c>
      <c r="E18" s="6">
        <f ca="1">INDIRECT(Auxiliar!X11)</f>
        <v>4</v>
      </c>
      <c r="F18" s="6">
        <f ca="1">INDIRECT(Auxiliar!Y11)</f>
        <v>1</v>
      </c>
      <c r="G18" s="6">
        <f ca="1">INDIRECT(Auxiliar!Z11)</f>
        <v>1</v>
      </c>
      <c r="H18" s="6">
        <f ca="1">INDIRECT(Auxiliar!AA11)</f>
        <v>9</v>
      </c>
      <c r="I18" s="6">
        <f ca="1">INDIRECT(Auxiliar!AB11)</f>
        <v>3</v>
      </c>
      <c r="J18" s="6">
        <f t="shared" ca="1" si="9"/>
        <v>6</v>
      </c>
      <c r="K18" s="7">
        <f t="shared" ca="1" si="10"/>
        <v>13</v>
      </c>
      <c r="L18" s="8">
        <f t="shared" ca="1" si="11"/>
        <v>0.72222222222222221</v>
      </c>
      <c r="O18" s="15"/>
      <c r="P18" s="15"/>
    </row>
    <row r="19" spans="1:16" ht="18" customHeight="1" x14ac:dyDescent="0.2">
      <c r="A19" s="172"/>
      <c r="B19" s="5" t="s">
        <v>20</v>
      </c>
      <c r="C19" s="7" t="str">
        <f ca="1">INDIRECT(Auxiliar!W12)</f>
        <v>RODRIGO BARROS</v>
      </c>
      <c r="D19" s="6">
        <f t="shared" ca="1" si="8"/>
        <v>6</v>
      </c>
      <c r="E19" s="6">
        <f ca="1">INDIRECT(Auxiliar!X12)</f>
        <v>3</v>
      </c>
      <c r="F19" s="6">
        <f ca="1">INDIRECT(Auxiliar!Y12)</f>
        <v>2</v>
      </c>
      <c r="G19" s="6">
        <f ca="1">INDIRECT(Auxiliar!Z12)</f>
        <v>1</v>
      </c>
      <c r="H19" s="6">
        <f ca="1">INDIRECT(Auxiliar!AA12)</f>
        <v>11</v>
      </c>
      <c r="I19" s="6">
        <f ca="1">INDIRECT(Auxiliar!AB12)</f>
        <v>3</v>
      </c>
      <c r="J19" s="6">
        <f t="shared" ca="1" si="9"/>
        <v>8</v>
      </c>
      <c r="K19" s="7">
        <f t="shared" ca="1" si="10"/>
        <v>11</v>
      </c>
      <c r="L19" s="8">
        <f t="shared" ca="1" si="11"/>
        <v>0.61111111111111116</v>
      </c>
      <c r="O19" s="15"/>
      <c r="P19" s="15"/>
    </row>
    <row r="20" spans="1:16" ht="18" customHeight="1" x14ac:dyDescent="0.2">
      <c r="A20" s="172"/>
      <c r="B20" s="5" t="s">
        <v>21</v>
      </c>
      <c r="C20" s="7" t="str">
        <f ca="1">INDIRECT(Auxiliar!W13)</f>
        <v>HÉLIO</v>
      </c>
      <c r="D20" s="6">
        <f t="shared" ca="1" si="8"/>
        <v>6</v>
      </c>
      <c r="E20" s="6">
        <f ca="1">INDIRECT(Auxiliar!X13)</f>
        <v>2</v>
      </c>
      <c r="F20" s="6">
        <f ca="1">INDIRECT(Auxiliar!Y13)</f>
        <v>1</v>
      </c>
      <c r="G20" s="6">
        <f ca="1">INDIRECT(Auxiliar!Z13)</f>
        <v>3</v>
      </c>
      <c r="H20" s="6">
        <f ca="1">INDIRECT(Auxiliar!AA13)</f>
        <v>7</v>
      </c>
      <c r="I20" s="6">
        <f ca="1">INDIRECT(Auxiliar!AB13)</f>
        <v>7</v>
      </c>
      <c r="J20" s="6">
        <f t="shared" ca="1" si="9"/>
        <v>0</v>
      </c>
      <c r="K20" s="7">
        <f t="shared" ca="1" si="10"/>
        <v>7</v>
      </c>
      <c r="L20" s="8">
        <f t="shared" ca="1" si="11"/>
        <v>0.3888888888888889</v>
      </c>
      <c r="O20" s="15"/>
      <c r="P20" s="15"/>
    </row>
    <row r="21" spans="1:16" ht="18" customHeight="1" x14ac:dyDescent="0.2">
      <c r="A21" s="172"/>
      <c r="B21" s="5" t="s">
        <v>33</v>
      </c>
      <c r="C21" s="7" t="str">
        <f ca="1">INDIRECT(Auxiliar!W14)</f>
        <v>AÉCIO</v>
      </c>
      <c r="D21" s="6">
        <f t="shared" ca="1" si="8"/>
        <v>6</v>
      </c>
      <c r="E21" s="6">
        <f ca="1">INDIRECT(Auxiliar!X14)</f>
        <v>2</v>
      </c>
      <c r="F21" s="6">
        <f ca="1">INDIRECT(Auxiliar!Y14)</f>
        <v>1</v>
      </c>
      <c r="G21" s="6">
        <f ca="1">INDIRECT(Auxiliar!Z14)</f>
        <v>3</v>
      </c>
      <c r="H21" s="6">
        <f ca="1">INDIRECT(Auxiliar!AA14)</f>
        <v>5</v>
      </c>
      <c r="I21" s="6">
        <f ca="1">INDIRECT(Auxiliar!AB14)</f>
        <v>7</v>
      </c>
      <c r="J21" s="6">
        <f t="shared" ca="1" si="9"/>
        <v>-2</v>
      </c>
      <c r="K21" s="7">
        <f t="shared" ca="1" si="10"/>
        <v>7</v>
      </c>
      <c r="L21" s="8">
        <f t="shared" ca="1" si="11"/>
        <v>0.3888888888888889</v>
      </c>
      <c r="O21" s="15"/>
      <c r="P21" s="15"/>
    </row>
    <row r="22" spans="1:16" ht="18" customHeight="1" x14ac:dyDescent="0.2">
      <c r="A22" s="172"/>
      <c r="B22" s="5" t="s">
        <v>39</v>
      </c>
      <c r="C22" s="7" t="str">
        <f ca="1">INDIRECT(Auxiliar!W15)</f>
        <v>FELIPE</v>
      </c>
      <c r="D22" s="6">
        <f t="shared" ca="1" si="8"/>
        <v>6</v>
      </c>
      <c r="E22" s="6">
        <f ca="1">INDIRECT(Auxiliar!X15)</f>
        <v>1</v>
      </c>
      <c r="F22" s="6">
        <f ca="1">INDIRECT(Auxiliar!Y15)</f>
        <v>2</v>
      </c>
      <c r="G22" s="6">
        <f ca="1">INDIRECT(Auxiliar!Z15)</f>
        <v>3</v>
      </c>
      <c r="H22" s="6">
        <f ca="1">INDIRECT(Auxiliar!AA15)</f>
        <v>6</v>
      </c>
      <c r="I22" s="6">
        <f ca="1">INDIRECT(Auxiliar!AB15)</f>
        <v>12</v>
      </c>
      <c r="J22" s="6">
        <f t="shared" ca="1" si="9"/>
        <v>-6</v>
      </c>
      <c r="K22" s="7">
        <f t="shared" ca="1" si="10"/>
        <v>5</v>
      </c>
      <c r="L22" s="8">
        <f t="shared" ca="1" si="11"/>
        <v>0.27777777777777779</v>
      </c>
      <c r="O22" s="15"/>
      <c r="P22" s="15"/>
    </row>
    <row r="23" spans="1:16" ht="18" customHeight="1" x14ac:dyDescent="0.2">
      <c r="A23" s="172"/>
      <c r="B23" s="46" t="s">
        <v>40</v>
      </c>
      <c r="C23" s="7" t="str">
        <f ca="1">INDIRECT(Auxiliar!W16)</f>
        <v>RODRIGO GUIMARÃES</v>
      </c>
      <c r="D23" s="6">
        <f t="shared" ref="D23" ca="1" si="12">E23+F23+G23</f>
        <v>6</v>
      </c>
      <c r="E23" s="6">
        <f ca="1">INDIRECT(Auxiliar!X16)</f>
        <v>0</v>
      </c>
      <c r="F23" s="6">
        <f ca="1">INDIRECT(Auxiliar!Y16)</f>
        <v>1</v>
      </c>
      <c r="G23" s="6">
        <f ca="1">INDIRECT(Auxiliar!Z16)</f>
        <v>5</v>
      </c>
      <c r="H23" s="6">
        <f ca="1">INDIRECT(Auxiliar!AA16)</f>
        <v>0</v>
      </c>
      <c r="I23" s="6">
        <f ca="1">INDIRECT(Auxiliar!AB16)</f>
        <v>12</v>
      </c>
      <c r="J23" s="6">
        <f t="shared" ref="J23" ca="1" si="13">H23-I23</f>
        <v>-12</v>
      </c>
      <c r="K23" s="7">
        <f t="shared" ref="K23" ca="1" si="14">(3*E23)+F23</f>
        <v>1</v>
      </c>
      <c r="L23" s="8">
        <f t="shared" ref="L23" ca="1" si="15">IF(ISERR((K23/(D23*3))),0,((K23/(D23*3))))</f>
        <v>5.5555555555555552E-2</v>
      </c>
      <c r="O23" s="15"/>
      <c r="P23" s="15"/>
    </row>
    <row r="24" spans="1:16" ht="18" customHeight="1" x14ac:dyDescent="0.2">
      <c r="O24" s="15"/>
      <c r="P24" s="15"/>
    </row>
    <row r="25" spans="1:16" ht="18" customHeight="1" x14ac:dyDescent="0.2">
      <c r="A25" s="61" t="s">
        <v>29</v>
      </c>
      <c r="B25" s="61" t="s">
        <v>28</v>
      </c>
      <c r="C25" s="61" t="s">
        <v>38</v>
      </c>
      <c r="D25" s="61" t="s">
        <v>11</v>
      </c>
      <c r="E25" s="61" t="s">
        <v>12</v>
      </c>
      <c r="F25" s="61" t="s">
        <v>4</v>
      </c>
      <c r="G25" s="61" t="s">
        <v>3</v>
      </c>
      <c r="H25" s="61" t="s">
        <v>13</v>
      </c>
      <c r="I25" s="61" t="s">
        <v>14</v>
      </c>
      <c r="J25" s="61" t="s">
        <v>15</v>
      </c>
      <c r="K25" s="61" t="s">
        <v>16</v>
      </c>
      <c r="L25" s="62" t="s">
        <v>17</v>
      </c>
      <c r="O25" s="15"/>
      <c r="P25" s="15"/>
    </row>
    <row r="26" spans="1:16" ht="12" customHeight="1" x14ac:dyDescent="0.25"/>
    <row r="27" spans="1:16" ht="18" customHeight="1" x14ac:dyDescent="0.2">
      <c r="A27" s="171" t="s">
        <v>2</v>
      </c>
      <c r="B27" s="5" t="s">
        <v>18</v>
      </c>
      <c r="C27" s="7" t="str">
        <f ca="1">INDIRECT(Auxiliar!W18)</f>
        <v>ALCIDES</v>
      </c>
      <c r="D27" s="6">
        <f t="shared" ref="D27:D32" ca="1" si="16">E27+F27+G27</f>
        <v>6</v>
      </c>
      <c r="E27" s="6">
        <f ca="1">INDIRECT(Auxiliar!X18)</f>
        <v>4</v>
      </c>
      <c r="F27" s="6">
        <f ca="1">INDIRECT(Auxiliar!Y18)</f>
        <v>2</v>
      </c>
      <c r="G27" s="6">
        <f ca="1">INDIRECT(Auxiliar!Z18)</f>
        <v>0</v>
      </c>
      <c r="H27" s="6">
        <f ca="1">INDIRECT(Auxiliar!AA18)</f>
        <v>13</v>
      </c>
      <c r="I27" s="6">
        <f ca="1">INDIRECT(Auxiliar!AB18)</f>
        <v>4</v>
      </c>
      <c r="J27" s="6">
        <f t="shared" ref="J27:J32" ca="1" si="17">H27-I27</f>
        <v>9</v>
      </c>
      <c r="K27" s="7">
        <f t="shared" ref="K27:K32" ca="1" si="18">(3*E27)+F27</f>
        <v>14</v>
      </c>
      <c r="L27" s="8">
        <f t="shared" ref="L27:L32" ca="1" si="19">IF(ISERR((K27/(D27*3))),0,((K27/(D27*3))))</f>
        <v>0.77777777777777779</v>
      </c>
      <c r="O27" s="15"/>
      <c r="P27" s="15"/>
    </row>
    <row r="28" spans="1:16" ht="18" customHeight="1" x14ac:dyDescent="0.2">
      <c r="A28" s="172"/>
      <c r="B28" s="5" t="s">
        <v>19</v>
      </c>
      <c r="C28" s="7" t="str">
        <f ca="1">INDIRECT(Auxiliar!W19)</f>
        <v>TONINHO</v>
      </c>
      <c r="D28" s="6">
        <f t="shared" ca="1" si="16"/>
        <v>6</v>
      </c>
      <c r="E28" s="6">
        <f ca="1">INDIRECT(Auxiliar!X19)</f>
        <v>4</v>
      </c>
      <c r="F28" s="6">
        <f ca="1">INDIRECT(Auxiliar!Y19)</f>
        <v>2</v>
      </c>
      <c r="G28" s="6">
        <f ca="1">INDIRECT(Auxiliar!Z19)</f>
        <v>0</v>
      </c>
      <c r="H28" s="6">
        <f ca="1">INDIRECT(Auxiliar!AA19)</f>
        <v>10</v>
      </c>
      <c r="I28" s="6">
        <f ca="1">INDIRECT(Auxiliar!AB19)</f>
        <v>3</v>
      </c>
      <c r="J28" s="6">
        <f t="shared" ca="1" si="17"/>
        <v>7</v>
      </c>
      <c r="K28" s="7">
        <f t="shared" ca="1" si="18"/>
        <v>14</v>
      </c>
      <c r="L28" s="8">
        <f t="shared" ca="1" si="19"/>
        <v>0.77777777777777779</v>
      </c>
      <c r="O28" s="15"/>
      <c r="P28" s="15"/>
    </row>
    <row r="29" spans="1:16" ht="18" customHeight="1" x14ac:dyDescent="0.2">
      <c r="A29" s="172"/>
      <c r="B29" s="5" t="s">
        <v>20</v>
      </c>
      <c r="C29" s="7" t="str">
        <f ca="1">INDIRECT(Auxiliar!W20)</f>
        <v>BETO</v>
      </c>
      <c r="D29" s="6">
        <f t="shared" ca="1" si="16"/>
        <v>6</v>
      </c>
      <c r="E29" s="6">
        <f ca="1">INDIRECT(Auxiliar!X20)</f>
        <v>3</v>
      </c>
      <c r="F29" s="6">
        <f ca="1">INDIRECT(Auxiliar!Y20)</f>
        <v>2</v>
      </c>
      <c r="G29" s="6">
        <f ca="1">INDIRECT(Auxiliar!Z20)</f>
        <v>1</v>
      </c>
      <c r="H29" s="6">
        <f ca="1">INDIRECT(Auxiliar!AA20)</f>
        <v>8</v>
      </c>
      <c r="I29" s="6">
        <f ca="1">INDIRECT(Auxiliar!AB20)</f>
        <v>5</v>
      </c>
      <c r="J29" s="6">
        <f t="shared" ca="1" si="17"/>
        <v>3</v>
      </c>
      <c r="K29" s="7">
        <f t="shared" ca="1" si="18"/>
        <v>11</v>
      </c>
      <c r="L29" s="8">
        <f t="shared" ca="1" si="19"/>
        <v>0.61111111111111116</v>
      </c>
      <c r="O29" s="15"/>
      <c r="P29" s="15"/>
    </row>
    <row r="30" spans="1:16" ht="18" customHeight="1" x14ac:dyDescent="0.2">
      <c r="A30" s="172"/>
      <c r="B30" s="5" t="s">
        <v>21</v>
      </c>
      <c r="C30" s="7" t="str">
        <f ca="1">INDIRECT(Auxiliar!W21)</f>
        <v>HEAVY</v>
      </c>
      <c r="D30" s="6">
        <f t="shared" ca="1" si="16"/>
        <v>6</v>
      </c>
      <c r="E30" s="6">
        <f ca="1">INDIRECT(Auxiliar!X21)</f>
        <v>1</v>
      </c>
      <c r="F30" s="6">
        <f ca="1">INDIRECT(Auxiliar!Y21)</f>
        <v>4</v>
      </c>
      <c r="G30" s="6">
        <f ca="1">INDIRECT(Auxiliar!Z21)</f>
        <v>1</v>
      </c>
      <c r="H30" s="6">
        <f ca="1">INDIRECT(Auxiliar!AA21)</f>
        <v>6</v>
      </c>
      <c r="I30" s="6">
        <f ca="1">INDIRECT(Auxiliar!AB21)</f>
        <v>5</v>
      </c>
      <c r="J30" s="6">
        <f t="shared" ca="1" si="17"/>
        <v>1</v>
      </c>
      <c r="K30" s="7">
        <f t="shared" ca="1" si="18"/>
        <v>7</v>
      </c>
      <c r="L30" s="8">
        <f t="shared" ca="1" si="19"/>
        <v>0.3888888888888889</v>
      </c>
      <c r="O30" s="15"/>
      <c r="P30" s="15"/>
    </row>
    <row r="31" spans="1:16" ht="18" customHeight="1" x14ac:dyDescent="0.2">
      <c r="A31" s="172"/>
      <c r="B31" s="5" t="s">
        <v>33</v>
      </c>
      <c r="C31" s="7" t="str">
        <f ca="1">INDIRECT(Auxiliar!W22)</f>
        <v>MARQUINHOS</v>
      </c>
      <c r="D31" s="6">
        <f t="shared" ca="1" si="16"/>
        <v>6</v>
      </c>
      <c r="E31" s="6">
        <f ca="1">INDIRECT(Auxiliar!X22)</f>
        <v>1</v>
      </c>
      <c r="F31" s="6">
        <f ca="1">INDIRECT(Auxiliar!Y22)</f>
        <v>1</v>
      </c>
      <c r="G31" s="6">
        <f ca="1">INDIRECT(Auxiliar!Z22)</f>
        <v>4</v>
      </c>
      <c r="H31" s="6">
        <f ca="1">INDIRECT(Auxiliar!AA22)</f>
        <v>4</v>
      </c>
      <c r="I31" s="6">
        <f ca="1">INDIRECT(Auxiliar!AB22)</f>
        <v>9</v>
      </c>
      <c r="J31" s="6">
        <f t="shared" ca="1" si="17"/>
        <v>-5</v>
      </c>
      <c r="K31" s="7">
        <f t="shared" ca="1" si="18"/>
        <v>4</v>
      </c>
      <c r="L31" s="8">
        <f t="shared" ca="1" si="19"/>
        <v>0.22222222222222221</v>
      </c>
      <c r="O31" s="15"/>
      <c r="P31" s="15"/>
    </row>
    <row r="32" spans="1:16" ht="18" customHeight="1" x14ac:dyDescent="0.2">
      <c r="A32" s="172"/>
      <c r="B32" s="5" t="s">
        <v>39</v>
      </c>
      <c r="C32" s="7" t="str">
        <f ca="1">INDIRECT(Auxiliar!W23)</f>
        <v>IZALCI</v>
      </c>
      <c r="D32" s="6">
        <f t="shared" ca="1" si="16"/>
        <v>6</v>
      </c>
      <c r="E32" s="6">
        <f ca="1">INDIRECT(Auxiliar!X23)</f>
        <v>0</v>
      </c>
      <c r="F32" s="6">
        <f ca="1">INDIRECT(Auxiliar!Y23)</f>
        <v>3</v>
      </c>
      <c r="G32" s="6">
        <f ca="1">INDIRECT(Auxiliar!Z23)</f>
        <v>3</v>
      </c>
      <c r="H32" s="6">
        <f ca="1">INDIRECT(Auxiliar!AA23)</f>
        <v>4</v>
      </c>
      <c r="I32" s="6">
        <f ca="1">INDIRECT(Auxiliar!AB23)</f>
        <v>9</v>
      </c>
      <c r="J32" s="6">
        <f t="shared" ca="1" si="17"/>
        <v>-5</v>
      </c>
      <c r="K32" s="7">
        <f t="shared" ca="1" si="18"/>
        <v>3</v>
      </c>
      <c r="L32" s="8">
        <f t="shared" ca="1" si="19"/>
        <v>0.16666666666666666</v>
      </c>
      <c r="O32" s="15"/>
      <c r="P32" s="15"/>
    </row>
    <row r="33" spans="1:16" ht="18" customHeight="1" x14ac:dyDescent="0.2">
      <c r="A33" s="172"/>
      <c r="B33" s="46" t="s">
        <v>40</v>
      </c>
      <c r="C33" s="7" t="str">
        <f ca="1">INDIRECT(Auxiliar!W24)</f>
        <v>PAULO CÉSAR</v>
      </c>
      <c r="D33" s="6">
        <f t="shared" ref="D33" ca="1" si="20">E33+F33+G33</f>
        <v>6</v>
      </c>
      <c r="E33" s="6">
        <f ca="1">INDIRECT(Auxiliar!X24)</f>
        <v>0</v>
      </c>
      <c r="F33" s="6">
        <f ca="1">INDIRECT(Auxiliar!Y24)</f>
        <v>2</v>
      </c>
      <c r="G33" s="6">
        <f ca="1">INDIRECT(Auxiliar!Z24)</f>
        <v>4</v>
      </c>
      <c r="H33" s="6">
        <f ca="1">INDIRECT(Auxiliar!AA24)</f>
        <v>2</v>
      </c>
      <c r="I33" s="6">
        <f ca="1">INDIRECT(Auxiliar!AB24)</f>
        <v>12</v>
      </c>
      <c r="J33" s="6">
        <f t="shared" ref="J33" ca="1" si="21">H33-I33</f>
        <v>-10</v>
      </c>
      <c r="K33" s="7">
        <f t="shared" ref="K33" ca="1" si="22">(3*E33)+F33</f>
        <v>2</v>
      </c>
      <c r="L33" s="8">
        <f t="shared" ref="L33" ca="1" si="23">IF(ISERR((K33/(D33*3))),0,((K33/(D33*3))))</f>
        <v>0.1111111111111111</v>
      </c>
      <c r="O33" s="15"/>
      <c r="P33" s="15"/>
    </row>
    <row r="34" spans="1:16" ht="18" customHeight="1" x14ac:dyDescent="0.25"/>
    <row r="35" spans="1:16" ht="18" customHeight="1" x14ac:dyDescent="0.25">
      <c r="A35" s="61" t="s">
        <v>29</v>
      </c>
      <c r="B35" s="61" t="s">
        <v>28</v>
      </c>
      <c r="C35" s="61" t="s">
        <v>38</v>
      </c>
      <c r="D35" s="61" t="s">
        <v>11</v>
      </c>
      <c r="E35" s="61" t="s">
        <v>12</v>
      </c>
      <c r="F35" s="61" t="s">
        <v>4</v>
      </c>
      <c r="G35" s="61" t="s">
        <v>3</v>
      </c>
      <c r="H35" s="61" t="s">
        <v>13</v>
      </c>
      <c r="I35" s="61" t="s">
        <v>14</v>
      </c>
      <c r="J35" s="61" t="s">
        <v>15</v>
      </c>
      <c r="K35" s="61" t="s">
        <v>16</v>
      </c>
      <c r="L35" s="62" t="s">
        <v>17</v>
      </c>
    </row>
    <row r="36" spans="1:16" ht="12" customHeight="1" x14ac:dyDescent="0.25"/>
    <row r="37" spans="1:16" ht="18" customHeight="1" x14ac:dyDescent="0.25">
      <c r="A37" s="171" t="s">
        <v>3</v>
      </c>
      <c r="B37" s="5" t="s">
        <v>18</v>
      </c>
      <c r="C37" s="7" t="str">
        <f ca="1">INDIRECT(Auxiliar!W26)</f>
        <v>LUIZ CLAUDIO</v>
      </c>
      <c r="D37" s="6">
        <f t="shared" ref="D37:D42" ca="1" si="24">E37+F37+G37</f>
        <v>6</v>
      </c>
      <c r="E37" s="6">
        <f ca="1">INDIRECT(Auxiliar!X26)</f>
        <v>5</v>
      </c>
      <c r="F37" s="6">
        <f ca="1">INDIRECT(Auxiliar!Y26)</f>
        <v>0</v>
      </c>
      <c r="G37" s="6">
        <f ca="1">INDIRECT(Auxiliar!Z26)</f>
        <v>1</v>
      </c>
      <c r="H37" s="6">
        <f ca="1">INDIRECT(Auxiliar!AA26)</f>
        <v>13</v>
      </c>
      <c r="I37" s="6">
        <f ca="1">INDIRECT(Auxiliar!AB26)</f>
        <v>3</v>
      </c>
      <c r="J37" s="6">
        <f t="shared" ref="J37:J42" ca="1" si="25">H37-I37</f>
        <v>10</v>
      </c>
      <c r="K37" s="7">
        <f t="shared" ref="K37:K42" ca="1" si="26">(3*E37)+F37</f>
        <v>15</v>
      </c>
      <c r="L37" s="8">
        <f t="shared" ref="L37:L42" ca="1" si="27">IF(ISERR((K37/(D37*3))),0,((K37/(D37*3))))</f>
        <v>0.83333333333333337</v>
      </c>
    </row>
    <row r="38" spans="1:16" ht="18" customHeight="1" x14ac:dyDescent="0.25">
      <c r="A38" s="172"/>
      <c r="B38" s="5" t="s">
        <v>19</v>
      </c>
      <c r="C38" s="7" t="str">
        <f ca="1">INDIRECT(Auxiliar!W27)</f>
        <v>THIAGO</v>
      </c>
      <c r="D38" s="6">
        <f t="shared" ca="1" si="24"/>
        <v>6</v>
      </c>
      <c r="E38" s="6">
        <f ca="1">INDIRECT(Auxiliar!X27)</f>
        <v>3</v>
      </c>
      <c r="F38" s="6">
        <f ca="1">INDIRECT(Auxiliar!Y27)</f>
        <v>2</v>
      </c>
      <c r="G38" s="6">
        <f ca="1">INDIRECT(Auxiliar!Z27)</f>
        <v>1</v>
      </c>
      <c r="H38" s="6">
        <f ca="1">INDIRECT(Auxiliar!AA27)</f>
        <v>6</v>
      </c>
      <c r="I38" s="6">
        <f ca="1">INDIRECT(Auxiliar!AB27)</f>
        <v>5</v>
      </c>
      <c r="J38" s="6">
        <f t="shared" ca="1" si="25"/>
        <v>1</v>
      </c>
      <c r="K38" s="7">
        <f t="shared" ca="1" si="26"/>
        <v>11</v>
      </c>
      <c r="L38" s="8">
        <f t="shared" ca="1" si="27"/>
        <v>0.61111111111111116</v>
      </c>
    </row>
    <row r="39" spans="1:16" ht="18" customHeight="1" x14ac:dyDescent="0.25">
      <c r="A39" s="172"/>
      <c r="B39" s="5" t="s">
        <v>20</v>
      </c>
      <c r="C39" s="7" t="str">
        <f ca="1">INDIRECT(Auxiliar!W28)</f>
        <v>VASQUES</v>
      </c>
      <c r="D39" s="6">
        <f t="shared" ca="1" si="24"/>
        <v>6</v>
      </c>
      <c r="E39" s="6">
        <f ca="1">INDIRECT(Auxiliar!X28)</f>
        <v>2</v>
      </c>
      <c r="F39" s="6">
        <f ca="1">INDIRECT(Auxiliar!Y28)</f>
        <v>2</v>
      </c>
      <c r="G39" s="6">
        <f ca="1">INDIRECT(Auxiliar!Z28)</f>
        <v>2</v>
      </c>
      <c r="H39" s="6">
        <f ca="1">INDIRECT(Auxiliar!AA28)</f>
        <v>6</v>
      </c>
      <c r="I39" s="6">
        <f ca="1">INDIRECT(Auxiliar!AB28)</f>
        <v>6</v>
      </c>
      <c r="J39" s="6">
        <f t="shared" ca="1" si="25"/>
        <v>0</v>
      </c>
      <c r="K39" s="7">
        <f t="shared" ca="1" si="26"/>
        <v>8</v>
      </c>
      <c r="L39" s="8">
        <f t="shared" ca="1" si="27"/>
        <v>0.44444444444444442</v>
      </c>
    </row>
    <row r="40" spans="1:16" ht="18" customHeight="1" x14ac:dyDescent="0.25">
      <c r="A40" s="172"/>
      <c r="B40" s="5" t="s">
        <v>21</v>
      </c>
      <c r="C40" s="7" t="str">
        <f ca="1">INDIRECT(Auxiliar!W29)</f>
        <v>AMAURI</v>
      </c>
      <c r="D40" s="6">
        <f t="shared" ca="1" si="24"/>
        <v>6</v>
      </c>
      <c r="E40" s="6">
        <f ca="1">INDIRECT(Auxiliar!X29)</f>
        <v>2</v>
      </c>
      <c r="F40" s="6">
        <f ca="1">INDIRECT(Auxiliar!Y29)</f>
        <v>2</v>
      </c>
      <c r="G40" s="6">
        <f ca="1">INDIRECT(Auxiliar!Z29)</f>
        <v>2</v>
      </c>
      <c r="H40" s="6">
        <f ca="1">INDIRECT(Auxiliar!AA29)</f>
        <v>5</v>
      </c>
      <c r="I40" s="6">
        <f ca="1">INDIRECT(Auxiliar!AB29)</f>
        <v>5</v>
      </c>
      <c r="J40" s="6">
        <f t="shared" ca="1" si="25"/>
        <v>0</v>
      </c>
      <c r="K40" s="7">
        <f t="shared" ca="1" si="26"/>
        <v>8</v>
      </c>
      <c r="L40" s="8">
        <f t="shared" ca="1" si="27"/>
        <v>0.44444444444444442</v>
      </c>
    </row>
    <row r="41" spans="1:16" ht="18" customHeight="1" x14ac:dyDescent="0.25">
      <c r="A41" s="172"/>
      <c r="B41" s="5" t="s">
        <v>33</v>
      </c>
      <c r="C41" s="7" t="str">
        <f ca="1">INDIRECT(Auxiliar!W30)</f>
        <v>JEAN</v>
      </c>
      <c r="D41" s="6">
        <f t="shared" ca="1" si="24"/>
        <v>6</v>
      </c>
      <c r="E41" s="6">
        <f ca="1">INDIRECT(Auxiliar!X30)</f>
        <v>2</v>
      </c>
      <c r="F41" s="6">
        <f ca="1">INDIRECT(Auxiliar!Y30)</f>
        <v>2</v>
      </c>
      <c r="G41" s="6">
        <f ca="1">INDIRECT(Auxiliar!Z30)</f>
        <v>2</v>
      </c>
      <c r="H41" s="6">
        <f ca="1">INDIRECT(Auxiliar!AA30)</f>
        <v>6</v>
      </c>
      <c r="I41" s="6">
        <f ca="1">INDIRECT(Auxiliar!AB30)</f>
        <v>7</v>
      </c>
      <c r="J41" s="6">
        <f t="shared" ca="1" si="25"/>
        <v>-1</v>
      </c>
      <c r="K41" s="7">
        <f t="shared" ca="1" si="26"/>
        <v>8</v>
      </c>
      <c r="L41" s="8">
        <f t="shared" ca="1" si="27"/>
        <v>0.44444444444444442</v>
      </c>
    </row>
    <row r="42" spans="1:16" ht="18" customHeight="1" x14ac:dyDescent="0.25">
      <c r="A42" s="172"/>
      <c r="B42" s="5" t="s">
        <v>39</v>
      </c>
      <c r="C42" s="7" t="str">
        <f ca="1">INDIRECT(Auxiliar!W31)</f>
        <v>WILLIAM MOREIRA</v>
      </c>
      <c r="D42" s="6">
        <f t="shared" ca="1" si="24"/>
        <v>6</v>
      </c>
      <c r="E42" s="6">
        <f ca="1">INDIRECT(Auxiliar!X31)</f>
        <v>2</v>
      </c>
      <c r="F42" s="6">
        <f ca="1">INDIRECT(Auxiliar!Y31)</f>
        <v>2</v>
      </c>
      <c r="G42" s="6">
        <f ca="1">INDIRECT(Auxiliar!Z31)</f>
        <v>2</v>
      </c>
      <c r="H42" s="6">
        <f ca="1">INDIRECT(Auxiliar!AA31)</f>
        <v>6</v>
      </c>
      <c r="I42" s="6">
        <f ca="1">INDIRECT(Auxiliar!AB31)</f>
        <v>8</v>
      </c>
      <c r="J42" s="6">
        <f t="shared" ca="1" si="25"/>
        <v>-2</v>
      </c>
      <c r="K42" s="7">
        <f t="shared" ca="1" si="26"/>
        <v>8</v>
      </c>
      <c r="L42" s="8">
        <f t="shared" ca="1" si="27"/>
        <v>0.44444444444444442</v>
      </c>
    </row>
    <row r="43" spans="1:16" ht="18" customHeight="1" x14ac:dyDescent="0.25">
      <c r="A43" s="172"/>
      <c r="B43" s="46" t="s">
        <v>40</v>
      </c>
      <c r="C43" s="7" t="str">
        <f ca="1">INDIRECT(Auxiliar!W32)</f>
        <v>LUIZ GOMES</v>
      </c>
      <c r="D43" s="6">
        <f t="shared" ref="D43" ca="1" si="28">E43+F43+G43</f>
        <v>6</v>
      </c>
      <c r="E43" s="6">
        <f ca="1">INDIRECT(Auxiliar!X32)</f>
        <v>0</v>
      </c>
      <c r="F43" s="6">
        <f ca="1">INDIRECT(Auxiliar!Y32)</f>
        <v>0</v>
      </c>
      <c r="G43" s="6">
        <f ca="1">INDIRECT(Auxiliar!Z32)</f>
        <v>6</v>
      </c>
      <c r="H43" s="6">
        <f ca="1">INDIRECT(Auxiliar!AA32)</f>
        <v>2</v>
      </c>
      <c r="I43" s="6">
        <f ca="1">INDIRECT(Auxiliar!AB32)</f>
        <v>10</v>
      </c>
      <c r="J43" s="6">
        <f t="shared" ref="J43" ca="1" si="29">H43-I43</f>
        <v>-8</v>
      </c>
      <c r="K43" s="7">
        <f t="shared" ref="K43" ca="1" si="30">(3*E43)+F43</f>
        <v>0</v>
      </c>
      <c r="L43" s="8">
        <f t="shared" ref="L43" ca="1" si="31">IF(ISERR((K43/(D43*3))),0,((K43/(D43*3))))</f>
        <v>0</v>
      </c>
    </row>
    <row r="44" spans="1:16" ht="18" customHeight="1" x14ac:dyDescent="0.25">
      <c r="B44" s="10"/>
      <c r="C44" s="11"/>
      <c r="D44" s="11"/>
      <c r="E44" s="11"/>
      <c r="F44" s="11"/>
      <c r="G44" s="11"/>
      <c r="H44" s="11"/>
      <c r="I44" s="11"/>
      <c r="J44" s="11"/>
      <c r="K44" s="11"/>
      <c r="L44" s="11"/>
    </row>
    <row r="45" spans="1:16" x14ac:dyDescent="0.25">
      <c r="B45" s="9"/>
      <c r="D45" s="9"/>
      <c r="E45" s="9"/>
      <c r="F45" s="9"/>
      <c r="G45" s="9"/>
      <c r="H45" s="9"/>
      <c r="I45" s="9"/>
      <c r="J45" s="9"/>
      <c r="K45" s="9"/>
    </row>
    <row r="46" spans="1:16" x14ac:dyDescent="0.25">
      <c r="B46" s="9"/>
      <c r="D46" s="9"/>
      <c r="E46" s="9"/>
      <c r="F46" s="9"/>
      <c r="G46" s="9"/>
      <c r="H46" s="9"/>
      <c r="I46" s="9"/>
      <c r="J46" s="9"/>
      <c r="K46" s="9"/>
    </row>
    <row r="47" spans="1:16" x14ac:dyDescent="0.25">
      <c r="B47" s="9"/>
      <c r="D47" s="9"/>
      <c r="E47" s="9"/>
      <c r="F47" s="9"/>
      <c r="G47" s="9"/>
      <c r="H47" s="9"/>
      <c r="I47" s="9"/>
      <c r="J47" s="9"/>
      <c r="K47" s="9"/>
    </row>
    <row r="48" spans="1:16" x14ac:dyDescent="0.25">
      <c r="B48" s="9"/>
      <c r="D48" s="9"/>
      <c r="E48" s="9"/>
      <c r="F48" s="9"/>
      <c r="G48" s="9"/>
      <c r="H48" s="9"/>
      <c r="I48" s="9"/>
      <c r="J48" s="9"/>
      <c r="K48" s="9"/>
    </row>
    <row r="49" spans="2:11" x14ac:dyDescent="0.25">
      <c r="B49" s="9"/>
      <c r="D49" s="9"/>
      <c r="E49" s="9"/>
      <c r="F49" s="9"/>
      <c r="G49" s="9"/>
      <c r="H49" s="9"/>
      <c r="I49" s="9"/>
      <c r="J49" s="9"/>
      <c r="K49" s="9"/>
    </row>
    <row r="50" spans="2:11" x14ac:dyDescent="0.25">
      <c r="B50" s="9"/>
      <c r="D50" s="9"/>
      <c r="E50" s="9"/>
      <c r="F50" s="9"/>
      <c r="G50" s="9"/>
      <c r="H50" s="9"/>
      <c r="I50" s="9"/>
      <c r="J50" s="9"/>
      <c r="K50" s="9"/>
    </row>
    <row r="51" spans="2:11" x14ac:dyDescent="0.25">
      <c r="B51" s="9"/>
      <c r="D51" s="9"/>
      <c r="E51" s="9"/>
      <c r="F51" s="9"/>
      <c r="G51" s="9"/>
      <c r="H51" s="9"/>
      <c r="I51" s="9"/>
      <c r="J51" s="9"/>
      <c r="K51" s="9"/>
    </row>
    <row r="52" spans="2:11" x14ac:dyDescent="0.25">
      <c r="B52" s="9"/>
      <c r="D52" s="9"/>
      <c r="E52" s="9"/>
      <c r="F52" s="9"/>
      <c r="G52" s="9"/>
      <c r="H52" s="9"/>
      <c r="I52" s="9"/>
      <c r="J52" s="9"/>
      <c r="K52" s="9"/>
    </row>
    <row r="53" spans="2:11" x14ac:dyDescent="0.25">
      <c r="B53" s="9"/>
      <c r="D53" s="9"/>
      <c r="E53" s="9"/>
      <c r="F53" s="9"/>
      <c r="G53" s="9"/>
      <c r="H53" s="9"/>
      <c r="I53" s="9"/>
      <c r="J53" s="9"/>
      <c r="K53" s="9"/>
    </row>
    <row r="54" spans="2:11" x14ac:dyDescent="0.25">
      <c r="B54" s="9"/>
      <c r="D54" s="9"/>
      <c r="E54" s="9"/>
      <c r="F54" s="9"/>
      <c r="G54" s="9"/>
      <c r="H54" s="9"/>
      <c r="I54" s="9"/>
      <c r="J54" s="9"/>
      <c r="K54" s="9"/>
    </row>
    <row r="55" spans="2:11" x14ac:dyDescent="0.25">
      <c r="B55" s="9"/>
      <c r="D55" s="9"/>
      <c r="E55" s="9"/>
      <c r="F55" s="9"/>
      <c r="G55" s="9"/>
      <c r="H55" s="9"/>
      <c r="I55" s="9"/>
      <c r="J55" s="9"/>
      <c r="K55" s="9"/>
    </row>
    <row r="56" spans="2:11" x14ac:dyDescent="0.25">
      <c r="B56" s="9"/>
      <c r="D56" s="9"/>
      <c r="E56" s="9"/>
      <c r="F56" s="9"/>
      <c r="G56" s="9"/>
      <c r="H56" s="9"/>
      <c r="I56" s="9"/>
      <c r="J56" s="9"/>
      <c r="K56" s="9"/>
    </row>
    <row r="57" spans="2:11" x14ac:dyDescent="0.25">
      <c r="B57" s="9"/>
      <c r="D57" s="9"/>
      <c r="E57" s="9"/>
      <c r="F57" s="9"/>
      <c r="G57" s="9"/>
      <c r="H57" s="9"/>
      <c r="I57" s="9"/>
      <c r="J57" s="9"/>
      <c r="K57" s="9"/>
    </row>
    <row r="58" spans="2:11" x14ac:dyDescent="0.25">
      <c r="B58" s="9"/>
      <c r="D58" s="9"/>
      <c r="E58" s="9"/>
      <c r="F58" s="9"/>
      <c r="G58" s="9"/>
      <c r="H58" s="9"/>
      <c r="I58" s="9"/>
      <c r="J58" s="9"/>
      <c r="K58" s="9"/>
    </row>
    <row r="59" spans="2:11" x14ac:dyDescent="0.25">
      <c r="B59" s="9"/>
      <c r="D59" s="9"/>
      <c r="E59" s="9"/>
      <c r="F59" s="9"/>
      <c r="G59" s="9"/>
      <c r="H59" s="9"/>
      <c r="I59" s="9"/>
      <c r="J59" s="9"/>
      <c r="K59" s="9"/>
    </row>
    <row r="60" spans="2:11" x14ac:dyDescent="0.25">
      <c r="B60" s="9"/>
      <c r="D60" s="9"/>
      <c r="E60" s="9"/>
      <c r="F60" s="9"/>
      <c r="G60" s="9"/>
      <c r="H60" s="9"/>
      <c r="I60" s="9"/>
      <c r="J60" s="9"/>
      <c r="K60" s="9"/>
    </row>
    <row r="61" spans="2:11" x14ac:dyDescent="0.25">
      <c r="B61" s="9"/>
      <c r="D61" s="9"/>
      <c r="E61" s="9"/>
      <c r="F61" s="9"/>
      <c r="G61" s="9"/>
      <c r="H61" s="9"/>
      <c r="I61" s="9"/>
      <c r="J61" s="9"/>
      <c r="K61" s="9"/>
    </row>
    <row r="62" spans="2:11" x14ac:dyDescent="0.25">
      <c r="B62" s="9"/>
      <c r="D62" s="9"/>
      <c r="E62" s="9"/>
      <c r="F62" s="9"/>
      <c r="G62" s="9"/>
      <c r="H62" s="9"/>
      <c r="I62" s="9"/>
      <c r="J62" s="9"/>
      <c r="K62" s="9"/>
    </row>
    <row r="63" spans="2:11" x14ac:dyDescent="0.25">
      <c r="B63" s="9"/>
      <c r="D63" s="9"/>
      <c r="E63" s="9"/>
      <c r="F63" s="9"/>
      <c r="G63" s="9"/>
      <c r="H63" s="9"/>
      <c r="I63" s="9"/>
      <c r="J63" s="9"/>
      <c r="K63" s="9"/>
    </row>
    <row r="64" spans="2:11" x14ac:dyDescent="0.25">
      <c r="B64" s="9"/>
      <c r="D64" s="9"/>
      <c r="E64" s="9"/>
      <c r="F64" s="9"/>
      <c r="G64" s="9"/>
      <c r="H64" s="9"/>
      <c r="I64" s="9"/>
      <c r="J64" s="9"/>
      <c r="K64" s="9"/>
    </row>
    <row r="65" spans="2:11" x14ac:dyDescent="0.25">
      <c r="B65" s="9"/>
      <c r="D65" s="9"/>
      <c r="E65" s="9"/>
      <c r="F65" s="9"/>
      <c r="G65" s="9"/>
      <c r="H65" s="9"/>
      <c r="I65" s="9"/>
      <c r="J65" s="9"/>
      <c r="K65" s="9"/>
    </row>
    <row r="66" spans="2:11" x14ac:dyDescent="0.25">
      <c r="B66" s="9"/>
      <c r="D66" s="9"/>
      <c r="E66" s="9"/>
      <c r="F66" s="9"/>
      <c r="G66" s="9"/>
      <c r="H66" s="9"/>
      <c r="I66" s="9"/>
      <c r="J66" s="9"/>
      <c r="K66" s="9"/>
    </row>
    <row r="67" spans="2:11" x14ac:dyDescent="0.25">
      <c r="B67" s="9"/>
      <c r="D67" s="9"/>
      <c r="E67" s="9"/>
      <c r="F67" s="9"/>
      <c r="G67" s="9"/>
      <c r="H67" s="9"/>
      <c r="I67" s="9"/>
      <c r="J67" s="9"/>
      <c r="K67" s="9"/>
    </row>
    <row r="68" spans="2:11" x14ac:dyDescent="0.25">
      <c r="B68" s="9"/>
      <c r="D68" s="9"/>
      <c r="E68" s="9"/>
      <c r="F68" s="9"/>
      <c r="G68" s="9"/>
      <c r="H68" s="9"/>
      <c r="I68" s="9"/>
      <c r="J68" s="9"/>
      <c r="K68" s="9"/>
    </row>
    <row r="69" spans="2:11" x14ac:dyDescent="0.25">
      <c r="B69" s="9"/>
      <c r="D69" s="9"/>
      <c r="E69" s="9"/>
      <c r="F69" s="9"/>
      <c r="G69" s="9"/>
      <c r="H69" s="9"/>
      <c r="I69" s="9"/>
      <c r="J69" s="9"/>
      <c r="K69" s="9"/>
    </row>
    <row r="70" spans="2:11" x14ac:dyDescent="0.25">
      <c r="B70" s="9"/>
      <c r="D70" s="9"/>
      <c r="E70" s="9"/>
      <c r="F70" s="9"/>
      <c r="G70" s="9"/>
      <c r="H70" s="9"/>
      <c r="I70" s="9"/>
      <c r="J70" s="9"/>
      <c r="K70" s="9"/>
    </row>
    <row r="71" spans="2:11" x14ac:dyDescent="0.25">
      <c r="B71" s="9"/>
      <c r="D71" s="9"/>
      <c r="E71" s="9"/>
      <c r="F71" s="9"/>
      <c r="G71" s="9"/>
      <c r="H71" s="9"/>
      <c r="I71" s="9"/>
      <c r="J71" s="9"/>
      <c r="K71" s="9"/>
    </row>
    <row r="72" spans="2:11" x14ac:dyDescent="0.25">
      <c r="B72" s="9"/>
      <c r="D72" s="9"/>
      <c r="E72" s="9"/>
      <c r="F72" s="9"/>
      <c r="G72" s="9"/>
      <c r="H72" s="9"/>
      <c r="I72" s="9"/>
      <c r="J72" s="9"/>
      <c r="K72" s="9"/>
    </row>
    <row r="73" spans="2:11" x14ac:dyDescent="0.25">
      <c r="B73" s="9"/>
      <c r="D73" s="9"/>
      <c r="E73" s="9"/>
      <c r="F73" s="9"/>
      <c r="G73" s="9"/>
      <c r="H73" s="9"/>
      <c r="I73" s="9"/>
      <c r="J73" s="9"/>
      <c r="K73" s="9"/>
    </row>
  </sheetData>
  <mergeCells count="7">
    <mergeCell ref="A37:A43"/>
    <mergeCell ref="A1:L1"/>
    <mergeCell ref="A2:L2"/>
    <mergeCell ref="A3:L3"/>
    <mergeCell ref="A7:A13"/>
    <mergeCell ref="A27:A33"/>
    <mergeCell ref="A17:A23"/>
  </mergeCells>
  <phoneticPr fontId="2" type="noConversion"/>
  <printOptions horizontalCentered="1" verticalCentered="1"/>
  <pageMargins left="0.59055118110236227" right="0.39370078740157483" top="0.59055118110236227" bottom="0.39370078740157483" header="0.59055118110236227" footer="0.51181102362204722"/>
  <pageSetup paperSize="9" scale="90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G48"/>
  <sheetViews>
    <sheetView workbookViewId="0">
      <selection activeCell="M13" sqref="M13:O13"/>
    </sheetView>
  </sheetViews>
  <sheetFormatPr defaultRowHeight="12" x14ac:dyDescent="0.2"/>
  <cols>
    <col min="1" max="1" width="20.28515625" style="18" bestFit="1" customWidth="1"/>
    <col min="2" max="2" width="4.28515625" style="18" customWidth="1"/>
    <col min="3" max="3" width="20.28515625" style="18" bestFit="1" customWidth="1"/>
    <col min="4" max="11" width="2.7109375" style="18" customWidth="1"/>
    <col min="12" max="12" width="20.28515625" style="18" bestFit="1" customWidth="1"/>
    <col min="13" max="13" width="2.140625" style="18" bestFit="1" customWidth="1"/>
    <col min="14" max="14" width="2" style="18" bestFit="1" customWidth="1"/>
    <col min="15" max="15" width="2.140625" style="18" bestFit="1" customWidth="1"/>
    <col min="16" max="17" width="3.28515625" style="18" bestFit="1" customWidth="1"/>
    <col min="18" max="18" width="12" style="18" bestFit="1" customWidth="1"/>
    <col min="19" max="20" width="2" style="18" bestFit="1" customWidth="1"/>
    <col min="21" max="21" width="3" style="18" bestFit="1" customWidth="1"/>
    <col min="22" max="22" width="5.7109375" style="21" hidden="1" customWidth="1"/>
    <col min="23" max="23" width="13.28515625" style="21" bestFit="1" customWidth="1"/>
    <col min="24" max="26" width="13.5703125" style="21" bestFit="1" customWidth="1"/>
    <col min="27" max="27" width="13.42578125" style="21" bestFit="1" customWidth="1"/>
    <col min="28" max="28" width="13.5703125" style="21" bestFit="1" customWidth="1"/>
    <col min="29" max="29" width="2.28515625" style="42" bestFit="1" customWidth="1"/>
    <col min="30" max="30" width="5.5703125" style="21" customWidth="1"/>
    <col min="31" max="31" width="11.5703125" style="21" bestFit="1" customWidth="1"/>
    <col min="32" max="32" width="18" style="21" bestFit="1" customWidth="1"/>
    <col min="33" max="16384" width="9.140625" style="21"/>
  </cols>
  <sheetData>
    <row r="1" spans="1:32" x14ac:dyDescent="0.2">
      <c r="A1" s="18" t="str">
        <f ca="1">'Tab da Seg Fase'!N7</f>
        <v>MARCELO PORTO</v>
      </c>
      <c r="B1" s="18">
        <f>IF('Tab da Seg Fase'!O7&lt;'Tab da Seg Fase'!Q7,0,IF('Tab da Seg Fase'!O7='Tab da Seg Fase'!Q7,1,IF('Tab da Seg Fase'!O7&gt;'Tab da Seg Fase'!Q7,2)))</f>
        <v>2</v>
      </c>
      <c r="C1" s="18" t="str">
        <f ca="1">'Tab da Seg Fase'!R7</f>
        <v>JEAN</v>
      </c>
      <c r="D1" s="18">
        <f>IF('Tab da Seg Fase'!O7&gt;'Tab da Seg Fase'!Q7,0,IF('Tab da Seg Fase'!O7='Tab da Seg Fase'!Q7,1,IF('Tab da Seg Fase'!O7&lt;'Tab da Seg Fase'!Q7,2)))</f>
        <v>0</v>
      </c>
      <c r="E1" s="18">
        <f>IF(ISNUMBER('Tab da Seg Fase'!O7),1,0)</f>
        <v>1</v>
      </c>
      <c r="F1" s="18">
        <f>IF(B1*E1=2,1,0)</f>
        <v>1</v>
      </c>
      <c r="G1" s="18">
        <f>IF(B1*E1=1,1,0)</f>
        <v>0</v>
      </c>
      <c r="H1" s="18">
        <f>IF(B1=0,IF(E1=1,1,0),0)</f>
        <v>0</v>
      </c>
      <c r="I1" s="18">
        <f>IF(E1*D1=2,1,0)</f>
        <v>0</v>
      </c>
      <c r="J1" s="18">
        <f>IF(E1*D1=1,1,0)</f>
        <v>0</v>
      </c>
      <c r="K1" s="18">
        <f>IF(D1=0,IF(E1=1,1,0),0)</f>
        <v>1</v>
      </c>
      <c r="L1" s="19" t="s">
        <v>10</v>
      </c>
      <c r="M1" s="20" t="s">
        <v>12</v>
      </c>
      <c r="N1" s="20" t="s">
        <v>4</v>
      </c>
      <c r="O1" s="20" t="s">
        <v>3</v>
      </c>
      <c r="P1" s="20" t="s">
        <v>22</v>
      </c>
      <c r="Q1" s="20" t="s">
        <v>14</v>
      </c>
      <c r="W1" s="18" t="s">
        <v>23</v>
      </c>
      <c r="X1" s="18" t="s">
        <v>6</v>
      </c>
      <c r="Y1" s="18" t="s">
        <v>24</v>
      </c>
      <c r="Z1" s="18" t="s">
        <v>25</v>
      </c>
      <c r="AA1" s="18" t="s">
        <v>26</v>
      </c>
      <c r="AB1" s="18" t="s">
        <v>27</v>
      </c>
    </row>
    <row r="2" spans="1:32" x14ac:dyDescent="0.2">
      <c r="A2" s="18" t="str">
        <f ca="1">'Tab da Seg Fase'!N8</f>
        <v>HÉLIO</v>
      </c>
      <c r="B2" s="18">
        <f>IF('Tab da Seg Fase'!O8&lt;'Tab da Seg Fase'!Q8,0,IF('Tab da Seg Fase'!O8='Tab da Seg Fase'!Q8,1,IF('Tab da Seg Fase'!O8&gt;'Tab da Seg Fase'!Q8,2)))</f>
        <v>1</v>
      </c>
      <c r="C2" s="18" t="str">
        <f ca="1">'Tab da Seg Fase'!R8</f>
        <v>MARQUINHOS</v>
      </c>
      <c r="D2" s="18">
        <f>IF('Tab da Seg Fase'!O8&gt;'Tab da Seg Fase'!Q8,0,IF('Tab da Seg Fase'!O8='Tab da Seg Fase'!Q8,1,IF('Tab da Seg Fase'!O8&lt;'Tab da Seg Fase'!Q8,2)))</f>
        <v>1</v>
      </c>
      <c r="E2" s="18">
        <f>IF(ISNUMBER('Tab da Seg Fase'!O8),1,0)</f>
        <v>1</v>
      </c>
      <c r="F2" s="18">
        <f t="shared" ref="F2:F35" si="0">IF(B2*E2=2,1,0)</f>
        <v>0</v>
      </c>
      <c r="G2" s="18">
        <f t="shared" ref="G2:G35" si="1">IF(B2*E2=1,1,0)</f>
        <v>1</v>
      </c>
      <c r="H2" s="18">
        <f t="shared" ref="H2:H35" si="2">IF(B2=0,IF(E2=1,1,0),0)</f>
        <v>0</v>
      </c>
      <c r="I2" s="18">
        <f t="shared" ref="I2:I35" si="3">IF(E2*D2=2,1,0)</f>
        <v>0</v>
      </c>
      <c r="J2" s="18">
        <f t="shared" ref="J2:J35" si="4">IF(E2*D2=1,1,0)</f>
        <v>1</v>
      </c>
      <c r="K2" s="18">
        <f t="shared" ref="K2:K35" si="5">IF(D2=0,IF(E2=1,1,0),0)</f>
        <v>0</v>
      </c>
      <c r="L2" s="37" t="str">
        <f ca="1">'Classif da Prim Fase'!$C$7</f>
        <v>MAGNO</v>
      </c>
      <c r="M2" s="12">
        <f ca="1">SUMIF($A$1:$A$24,L2,$F$1:$F$24)+SUMIF($C$1:$C$24,L2,$I$1:$I$24)</f>
        <v>0</v>
      </c>
      <c r="N2" s="12">
        <f ca="1">SUMIF($A$1:$A$24,L2,$G$1:$G$24)+SUMIF($C$1:$C$24,L2,$J$1:$J$24)</f>
        <v>0</v>
      </c>
      <c r="O2" s="12">
        <f ca="1">SUMIF($A$1:$A$24,L2,$H$1:$H$24)+SUMIF($C$1:$C$24,L2,$K$1:$K$24)</f>
        <v>2</v>
      </c>
      <c r="P2" s="18">
        <f ca="1">SUMIF('Tab da Seg Fase'!$N$7:$N$30,L2,'Tab da Seg Fase'!$O$7:$O$30)+SUMIF('Tab da Seg Fase'!$R$7:$R$30,L2,'Tab da Seg Fase'!$Q$7:$Q$30)</f>
        <v>1</v>
      </c>
      <c r="Q2" s="18">
        <f ca="1">SUMIF('Tab da Seg Fase'!$N$7:$N$30,L2,'Tab da Seg Fase'!$Q$7:$Q$30)+SUMIF('Tab da Seg Fase'!$R$7:$R$30,L2,'Tab da Seg Fase'!$O$7:$O$30)</f>
        <v>4</v>
      </c>
      <c r="R2" s="18">
        <f ca="1">(1000000*((3*M2)+N2))+(10000*M2)+(100*(P2-Q2))+P2+(0.001*(3-T2))</f>
        <v>-298.99799999999999</v>
      </c>
      <c r="S2" s="18">
        <f ca="1">RANK(R2,$R$2:$R$4)</f>
        <v>3</v>
      </c>
      <c r="T2" s="18">
        <v>1</v>
      </c>
      <c r="U2" s="18">
        <f ca="1">IF($S$2=T2,2,0)+IF($S$3=T2,3,0)+IF($S$4=T2,4,0)</f>
        <v>4</v>
      </c>
      <c r="W2" s="22" t="str">
        <f t="shared" ref="W2:AB4" ca="1" si="6">CONCATENATE("'Auxiliar (2)'!",W$1,$U2)</f>
        <v>'Auxiliar (2)'!L4</v>
      </c>
      <c r="X2" s="22" t="str">
        <f t="shared" ca="1" si="6"/>
        <v>'Auxiliar (2)'!M4</v>
      </c>
      <c r="Y2" s="22" t="str">
        <f t="shared" ca="1" si="6"/>
        <v>'Auxiliar (2)'!N4</v>
      </c>
      <c r="Z2" s="22" t="str">
        <f t="shared" ca="1" si="6"/>
        <v>'Auxiliar (2)'!O4</v>
      </c>
      <c r="AA2" s="22" t="str">
        <f t="shared" ca="1" si="6"/>
        <v>'Auxiliar (2)'!P4</v>
      </c>
      <c r="AB2" s="22" t="str">
        <f t="shared" ca="1" si="6"/>
        <v>'Auxiliar (2)'!Q4</v>
      </c>
      <c r="AC2" s="60" t="s">
        <v>4</v>
      </c>
      <c r="AD2" s="23"/>
      <c r="AE2" s="24"/>
      <c r="AF2" s="24"/>
    </row>
    <row r="3" spans="1:32" x14ac:dyDescent="0.2">
      <c r="A3" s="18" t="str">
        <f ca="1">'Tab da Seg Fase'!N9</f>
        <v>MAGNO</v>
      </c>
      <c r="B3" s="18">
        <f>IF('Tab da Seg Fase'!O9&lt;'Tab da Seg Fase'!Q9,0,IF('Tab da Seg Fase'!O9='Tab da Seg Fase'!Q9,1,IF('Tab da Seg Fase'!O9&gt;'Tab da Seg Fase'!Q9,2)))</f>
        <v>0</v>
      </c>
      <c r="C3" s="18" t="str">
        <f ca="1">'Tab da Seg Fase'!R9</f>
        <v>BETO</v>
      </c>
      <c r="D3" s="18">
        <f>IF('Tab da Seg Fase'!O9&gt;'Tab da Seg Fase'!Q9,0,IF('Tab da Seg Fase'!O9='Tab da Seg Fase'!Q9,1,IF('Tab da Seg Fase'!O9&lt;'Tab da Seg Fase'!Q9,2)))</f>
        <v>2</v>
      </c>
      <c r="E3" s="18">
        <f>IF(ISNUMBER('Tab da Seg Fase'!O9),1,0)</f>
        <v>1</v>
      </c>
      <c r="F3" s="18">
        <f t="shared" si="0"/>
        <v>0</v>
      </c>
      <c r="G3" s="18">
        <f t="shared" si="1"/>
        <v>0</v>
      </c>
      <c r="H3" s="18">
        <f t="shared" si="2"/>
        <v>1</v>
      </c>
      <c r="I3" s="18">
        <f t="shared" si="3"/>
        <v>1</v>
      </c>
      <c r="J3" s="18">
        <f t="shared" si="4"/>
        <v>0</v>
      </c>
      <c r="K3" s="18">
        <f t="shared" si="5"/>
        <v>0</v>
      </c>
      <c r="L3" s="37" t="str">
        <f ca="1">'Classif da Prim Fase'!$C$38</f>
        <v>THIAGO</v>
      </c>
      <c r="M3" s="12">
        <f t="shared" ref="M3:M16" ca="1" si="7">SUMIF($A$1:$A$24,L3,$F$1:$F$24)+SUMIF($C$1:$C$24,L3,$I$1:$I$24)</f>
        <v>1</v>
      </c>
      <c r="N3" s="12">
        <f t="shared" ref="N3:N16" ca="1" si="8">SUMIF($A$1:$A$24,L3,$G$1:$G$24)+SUMIF($C$1:$C$24,L3,$J$1:$J$24)</f>
        <v>0</v>
      </c>
      <c r="O3" s="12">
        <f t="shared" ref="O3:O16" ca="1" si="9">SUMIF($A$1:$A$24,L3,$H$1:$H$24)+SUMIF($C$1:$C$24,L3,$K$1:$K$24)</f>
        <v>1</v>
      </c>
      <c r="P3" s="18">
        <f ca="1">SUMIF('Tab da Seg Fase'!$N$7:$N$30,L3,'Tab da Seg Fase'!$O$7:$O$30)+SUMIF('Tab da Seg Fase'!$R$7:$R$30,L3,'Tab da Seg Fase'!$Q$7:$Q$30)</f>
        <v>2</v>
      </c>
      <c r="Q3" s="18">
        <f ca="1">SUMIF('Tab da Seg Fase'!$N$7:$N$30,L3,'Tab da Seg Fase'!$Q$7:$Q$30)+SUMIF('Tab da Seg Fase'!$R$7:$R$30,L3,'Tab da Seg Fase'!$O$7:$O$30)</f>
        <v>4</v>
      </c>
      <c r="R3" s="18">
        <f ca="1">(1000000*((3*M3)+N3))+(10000*M3)+(100*(P3-Q3))+P3+(0.001*(3-T3))</f>
        <v>3009802.0010000002</v>
      </c>
      <c r="S3" s="18">
        <f ca="1">RANK(R3,$R$2:$R$4)</f>
        <v>2</v>
      </c>
      <c r="T3" s="18">
        <v>2</v>
      </c>
      <c r="U3" s="18">
        <f ca="1">IF($S$2=T3,2,0)+IF($S$3=T3,3,0)+IF($S$4=T3,4,0)</f>
        <v>3</v>
      </c>
      <c r="W3" s="22" t="str">
        <f t="shared" ca="1" si="6"/>
        <v>'Auxiliar (2)'!L3</v>
      </c>
      <c r="X3" s="22" t="str">
        <f t="shared" ca="1" si="6"/>
        <v>'Auxiliar (2)'!M3</v>
      </c>
      <c r="Y3" s="22" t="str">
        <f t="shared" ca="1" si="6"/>
        <v>'Auxiliar (2)'!N3</v>
      </c>
      <c r="Z3" s="22" t="str">
        <f t="shared" ca="1" si="6"/>
        <v>'Auxiliar (2)'!O3</v>
      </c>
      <c r="AA3" s="22" t="str">
        <f t="shared" ca="1" si="6"/>
        <v>'Auxiliar (2)'!P3</v>
      </c>
      <c r="AB3" s="22" t="str">
        <f t="shared" ca="1" si="6"/>
        <v>'Auxiliar (2)'!Q3</v>
      </c>
      <c r="AD3" s="23"/>
      <c r="AE3" s="24"/>
      <c r="AF3" s="24"/>
    </row>
    <row r="4" spans="1:32" x14ac:dyDescent="0.2">
      <c r="A4" s="18" t="str">
        <f ca="1">'Tab da Seg Fase'!N10</f>
        <v>VANDER</v>
      </c>
      <c r="B4" s="18">
        <f>IF('Tab da Seg Fase'!O10&lt;'Tab da Seg Fase'!Q10,0,IF('Tab da Seg Fase'!O10='Tab da Seg Fase'!Q10,1,IF('Tab da Seg Fase'!O10&gt;'Tab da Seg Fase'!Q10,2)))</f>
        <v>1</v>
      </c>
      <c r="C4" s="18" t="str">
        <f ca="1">'Tab da Seg Fase'!R10</f>
        <v>VASQUES</v>
      </c>
      <c r="D4" s="18">
        <f>IF('Tab da Seg Fase'!O10&gt;'Tab da Seg Fase'!Q10,0,IF('Tab da Seg Fase'!O10='Tab da Seg Fase'!Q10,1,IF('Tab da Seg Fase'!O10&lt;'Tab da Seg Fase'!Q10,2)))</f>
        <v>1</v>
      </c>
      <c r="E4" s="18">
        <f>IF(ISNUMBER('Tab da Seg Fase'!O10),1,0)</f>
        <v>1</v>
      </c>
      <c r="F4" s="18">
        <f t="shared" si="0"/>
        <v>0</v>
      </c>
      <c r="G4" s="18">
        <f t="shared" si="1"/>
        <v>1</v>
      </c>
      <c r="H4" s="18">
        <f t="shared" si="2"/>
        <v>0</v>
      </c>
      <c r="I4" s="18">
        <f t="shared" si="3"/>
        <v>0</v>
      </c>
      <c r="J4" s="18">
        <f t="shared" si="4"/>
        <v>1</v>
      </c>
      <c r="K4" s="18">
        <f t="shared" si="5"/>
        <v>0</v>
      </c>
      <c r="L4" s="37" t="str">
        <f ca="1">'Classif da Prim Fase'!$C$29</f>
        <v>BETO</v>
      </c>
      <c r="M4" s="12">
        <f t="shared" ca="1" si="7"/>
        <v>2</v>
      </c>
      <c r="N4" s="12">
        <f t="shared" ca="1" si="8"/>
        <v>0</v>
      </c>
      <c r="O4" s="12">
        <f t="shared" ca="1" si="9"/>
        <v>0</v>
      </c>
      <c r="P4" s="18">
        <f ca="1">SUMIF('Tab da Seg Fase'!$N$7:$N$30,L4,'Tab da Seg Fase'!$O$7:$O$30)+SUMIF('Tab da Seg Fase'!$R$7:$R$30,L4,'Tab da Seg Fase'!$Q$7:$Q$30)</f>
        <v>6</v>
      </c>
      <c r="Q4" s="18">
        <f ca="1">SUMIF('Tab da Seg Fase'!$N$7:$N$30,L4,'Tab da Seg Fase'!$Q$7:$Q$30)+SUMIF('Tab da Seg Fase'!$R$7:$R$30,L4,'Tab da Seg Fase'!$O$7:$O$30)</f>
        <v>1</v>
      </c>
      <c r="R4" s="26">
        <f ca="1">(1000000*((3*M4)+N4))+(10000*M4)+(100*(P4-Q4))+P4+(0.001*(3-T4))</f>
        <v>6020506</v>
      </c>
      <c r="S4" s="18">
        <f ca="1">RANK(R4,$R$2:$R$4)</f>
        <v>1</v>
      </c>
      <c r="T4" s="18">
        <v>3</v>
      </c>
      <c r="U4" s="18">
        <f ca="1">IF($S$2=T4,2,0)+IF($S$3=T4,3,0)+IF($S$4=T4,4,0)</f>
        <v>2</v>
      </c>
      <c r="W4" s="22" t="str">
        <f t="shared" ca="1" si="6"/>
        <v>'Auxiliar (2)'!L2</v>
      </c>
      <c r="X4" s="22" t="str">
        <f t="shared" ca="1" si="6"/>
        <v>'Auxiliar (2)'!M2</v>
      </c>
      <c r="Y4" s="22" t="str">
        <f t="shared" ca="1" si="6"/>
        <v>'Auxiliar (2)'!N2</v>
      </c>
      <c r="Z4" s="22" t="str">
        <f t="shared" ca="1" si="6"/>
        <v>'Auxiliar (2)'!O2</v>
      </c>
      <c r="AA4" s="22" t="str">
        <f t="shared" ca="1" si="6"/>
        <v>'Auxiliar (2)'!P2</v>
      </c>
      <c r="AB4" s="22" t="str">
        <f t="shared" ca="1" si="6"/>
        <v>'Auxiliar (2)'!Q2</v>
      </c>
      <c r="AD4" s="23"/>
      <c r="AE4" s="24"/>
      <c r="AF4" s="24"/>
    </row>
    <row r="5" spans="1:32" x14ac:dyDescent="0.2">
      <c r="A5" s="18" t="str">
        <f ca="1">'Tab da Seg Fase'!N11</f>
        <v>ALCIDES</v>
      </c>
      <c r="B5" s="18">
        <f>IF('Tab da Seg Fase'!O11&lt;'Tab da Seg Fase'!Q11,0,IF('Tab da Seg Fase'!O11='Tab da Seg Fase'!Q11,1,IF('Tab da Seg Fase'!O11&gt;'Tab da Seg Fase'!Q11,2)))</f>
        <v>2</v>
      </c>
      <c r="C5" s="18" t="str">
        <f ca="1">'Tab da Seg Fase'!R11</f>
        <v>JULIANO</v>
      </c>
      <c r="D5" s="18">
        <f>IF('Tab da Seg Fase'!O11&gt;'Tab da Seg Fase'!Q11,0,IF('Tab da Seg Fase'!O11='Tab da Seg Fase'!Q11,1,IF('Tab da Seg Fase'!O11&lt;'Tab da Seg Fase'!Q11,2)))</f>
        <v>0</v>
      </c>
      <c r="E5" s="18">
        <f>IF(ISNUMBER('Tab da Seg Fase'!O11),1,0)</f>
        <v>1</v>
      </c>
      <c r="F5" s="18">
        <f t="shared" si="0"/>
        <v>1</v>
      </c>
      <c r="G5" s="18">
        <f t="shared" si="1"/>
        <v>0</v>
      </c>
      <c r="H5" s="18">
        <f t="shared" si="2"/>
        <v>0</v>
      </c>
      <c r="I5" s="18">
        <f t="shared" si="3"/>
        <v>0</v>
      </c>
      <c r="J5" s="18">
        <f t="shared" si="4"/>
        <v>0</v>
      </c>
      <c r="K5" s="18">
        <f t="shared" si="5"/>
        <v>1</v>
      </c>
      <c r="M5" s="12"/>
      <c r="N5" s="12"/>
      <c r="O5" s="12"/>
      <c r="AD5" s="25"/>
      <c r="AE5" s="24"/>
      <c r="AF5" s="24"/>
    </row>
    <row r="6" spans="1:32" x14ac:dyDescent="0.2">
      <c r="A6" s="18" t="str">
        <f ca="1">'Tab da Seg Fase'!N12</f>
        <v>LUIZ CLAUDIO</v>
      </c>
      <c r="B6" s="18">
        <f>IF('Tab da Seg Fase'!O12&lt;'Tab da Seg Fase'!Q12,0,IF('Tab da Seg Fase'!O12='Tab da Seg Fase'!Q12,1,IF('Tab da Seg Fase'!O12&gt;'Tab da Seg Fase'!Q12,2)))</f>
        <v>2</v>
      </c>
      <c r="C6" s="18" t="str">
        <f ca="1">'Tab da Seg Fase'!R12</f>
        <v>RODRIGO BARROS</v>
      </c>
      <c r="D6" s="18">
        <f>IF('Tab da Seg Fase'!O12&gt;'Tab da Seg Fase'!Q12,0,IF('Tab da Seg Fase'!O12='Tab da Seg Fase'!Q12,1,IF('Tab da Seg Fase'!O12&lt;'Tab da Seg Fase'!Q12,2)))</f>
        <v>0</v>
      </c>
      <c r="E6" s="18">
        <f>IF(ISNUMBER('Tab da Seg Fase'!O12),1,0)</f>
        <v>1</v>
      </c>
      <c r="F6" s="18">
        <f t="shared" si="0"/>
        <v>1</v>
      </c>
      <c r="G6" s="18">
        <f t="shared" si="1"/>
        <v>0</v>
      </c>
      <c r="H6" s="18">
        <f t="shared" si="2"/>
        <v>0</v>
      </c>
      <c r="I6" s="18">
        <f t="shared" si="3"/>
        <v>0</v>
      </c>
      <c r="J6" s="18">
        <f t="shared" si="4"/>
        <v>0</v>
      </c>
      <c r="K6" s="18">
        <f t="shared" si="5"/>
        <v>1</v>
      </c>
      <c r="L6" s="37" t="str">
        <f ca="1">'Classif da Prim Fase'!$C$17</f>
        <v>VANDER</v>
      </c>
      <c r="M6" s="12">
        <f t="shared" ca="1" si="7"/>
        <v>0</v>
      </c>
      <c r="N6" s="12">
        <f t="shared" ca="1" si="8"/>
        <v>1</v>
      </c>
      <c r="O6" s="12">
        <f t="shared" ca="1" si="9"/>
        <v>1</v>
      </c>
      <c r="P6" s="18">
        <f ca="1">SUMIF('Tab da Seg Fase'!$N$7:$N$30,L6,'Tab da Seg Fase'!$O$7:$O$30)+SUMIF('Tab da Seg Fase'!$R$7:$R$30,L6,'Tab da Seg Fase'!$Q$7:$Q$30)</f>
        <v>1</v>
      </c>
      <c r="Q6" s="18">
        <f ca="1">SUMIF('Tab da Seg Fase'!$N$7:$N$30,L6,'Tab da Seg Fase'!$Q$7:$Q$30)+SUMIF('Tab da Seg Fase'!$R$7:$R$30,L6,'Tab da Seg Fase'!$O$7:$O$30)</f>
        <v>2</v>
      </c>
      <c r="R6" s="18">
        <f ca="1">(1000000*((3*M6)+N6))+(10000*M6)+(100*(P6-Q6))+P6+(0.001*(3-T6))</f>
        <v>999901.00199999998</v>
      </c>
      <c r="S6" s="18">
        <f ca="1">RANK(R6,$R$6:$R$8)</f>
        <v>2</v>
      </c>
      <c r="T6" s="18">
        <v>1</v>
      </c>
      <c r="U6" s="18">
        <f ca="1">IF($S$6=T6,6,0)+IF($S$7=T6,7,0)+IF($S$8=T6,8,0)</f>
        <v>7</v>
      </c>
      <c r="W6" s="22" t="str">
        <f t="shared" ref="W6:AB8" ca="1" si="10">CONCATENATE("'Auxiliar (2)'!",W$1,$U6)</f>
        <v>'Auxiliar (2)'!L7</v>
      </c>
      <c r="X6" s="22" t="str">
        <f t="shared" ca="1" si="10"/>
        <v>'Auxiliar (2)'!M7</v>
      </c>
      <c r="Y6" s="22" t="str">
        <f t="shared" ca="1" si="10"/>
        <v>'Auxiliar (2)'!N7</v>
      </c>
      <c r="Z6" s="22" t="str">
        <f t="shared" ca="1" si="10"/>
        <v>'Auxiliar (2)'!O7</v>
      </c>
      <c r="AA6" s="22" t="str">
        <f t="shared" ca="1" si="10"/>
        <v>'Auxiliar (2)'!P7</v>
      </c>
      <c r="AB6" s="22" t="str">
        <f t="shared" ca="1" si="10"/>
        <v>'Auxiliar (2)'!Q7</v>
      </c>
      <c r="AC6" s="60" t="s">
        <v>32</v>
      </c>
      <c r="AD6" s="23"/>
      <c r="AE6" s="24"/>
      <c r="AF6" s="24"/>
    </row>
    <row r="7" spans="1:32" x14ac:dyDescent="0.2">
      <c r="A7" s="18" t="str">
        <f ca="1">'Tab da Seg Fase'!N13</f>
        <v>FRANCISCO</v>
      </c>
      <c r="B7" s="18">
        <f>IF('Tab da Seg Fase'!O13&lt;'Tab da Seg Fase'!Q13,0,IF('Tab da Seg Fase'!O13='Tab da Seg Fase'!Q13,1,IF('Tab da Seg Fase'!O13&gt;'Tab da Seg Fase'!Q13,2)))</f>
        <v>1</v>
      </c>
      <c r="C7" s="18" t="str">
        <f ca="1">'Tab da Seg Fase'!R13</f>
        <v>LUIZ GOMES</v>
      </c>
      <c r="D7" s="18">
        <f>IF('Tab da Seg Fase'!O13&gt;'Tab da Seg Fase'!Q13,0,IF('Tab da Seg Fase'!O13='Tab da Seg Fase'!Q13,1,IF('Tab da Seg Fase'!O13&lt;'Tab da Seg Fase'!Q13,2)))</f>
        <v>1</v>
      </c>
      <c r="E7" s="18">
        <f>IF(ISNUMBER('Tab da Seg Fase'!O13),1,0)</f>
        <v>1</v>
      </c>
      <c r="F7" s="18">
        <f t="shared" si="0"/>
        <v>0</v>
      </c>
      <c r="G7" s="18">
        <f t="shared" si="1"/>
        <v>1</v>
      </c>
      <c r="H7" s="18">
        <f t="shared" si="2"/>
        <v>0</v>
      </c>
      <c r="I7" s="18">
        <f t="shared" si="3"/>
        <v>0</v>
      </c>
      <c r="J7" s="18">
        <f t="shared" si="4"/>
        <v>1</v>
      </c>
      <c r="K7" s="18">
        <f t="shared" si="5"/>
        <v>0</v>
      </c>
      <c r="L7" s="37" t="str">
        <f ca="1">'Classif da Prim Fase'!$C$28</f>
        <v>TONINHO</v>
      </c>
      <c r="M7" s="12">
        <f t="shared" ca="1" si="7"/>
        <v>2</v>
      </c>
      <c r="N7" s="12">
        <f t="shared" ca="1" si="8"/>
        <v>0</v>
      </c>
      <c r="O7" s="12">
        <f t="shared" ca="1" si="9"/>
        <v>0</v>
      </c>
      <c r="P7" s="18">
        <f ca="1">SUMIF('Tab da Seg Fase'!$N$7:$N$30,L7,'Tab da Seg Fase'!$O$7:$O$30)+SUMIF('Tab da Seg Fase'!$R$7:$R$30,L7,'Tab da Seg Fase'!$Q$7:$Q$30)</f>
        <v>7</v>
      </c>
      <c r="Q7" s="18">
        <f ca="1">SUMIF('Tab da Seg Fase'!$N$7:$N$30,L7,'Tab da Seg Fase'!$Q$7:$Q$30)+SUMIF('Tab da Seg Fase'!$R$7:$R$30,L7,'Tab da Seg Fase'!$O$7:$O$30)</f>
        <v>0</v>
      </c>
      <c r="R7" s="18">
        <f ca="1">(1000000*((3*M7)+N7))+(10000*M7)+(100*(P7-Q7))+P7+(0.001*(3-T7))</f>
        <v>6020707.0010000002</v>
      </c>
      <c r="S7" s="18">
        <f ca="1">RANK(R7,$R$6:$R$8)</f>
        <v>1</v>
      </c>
      <c r="T7" s="18">
        <v>2</v>
      </c>
      <c r="U7" s="18">
        <f ca="1">IF($S$6=T7,6,0)+IF($S$7=T7,7,0)+IF($S$8=T7,8,0)</f>
        <v>6</v>
      </c>
      <c r="W7" s="22" t="str">
        <f t="shared" ca="1" si="10"/>
        <v>'Auxiliar (2)'!L6</v>
      </c>
      <c r="X7" s="22" t="str">
        <f t="shared" ca="1" si="10"/>
        <v>'Auxiliar (2)'!M6</v>
      </c>
      <c r="Y7" s="22" t="str">
        <f t="shared" ca="1" si="10"/>
        <v>'Auxiliar (2)'!N6</v>
      </c>
      <c r="Z7" s="22" t="str">
        <f t="shared" ca="1" si="10"/>
        <v>'Auxiliar (2)'!O6</v>
      </c>
      <c r="AA7" s="22" t="str">
        <f t="shared" ca="1" si="10"/>
        <v>'Auxiliar (2)'!P6</v>
      </c>
      <c r="AB7" s="22" t="str">
        <f t="shared" ca="1" si="10"/>
        <v>'Auxiliar (2)'!Q6</v>
      </c>
      <c r="AD7" s="23"/>
      <c r="AE7" s="24"/>
      <c r="AF7" s="24"/>
    </row>
    <row r="8" spans="1:32" x14ac:dyDescent="0.2">
      <c r="A8" s="18" t="str">
        <f ca="1">'Tab da Seg Fase'!N14</f>
        <v>FELIPE</v>
      </c>
      <c r="B8" s="18">
        <f>IF('Tab da Seg Fase'!O14&lt;'Tab da Seg Fase'!Q14,0,IF('Tab da Seg Fase'!O14='Tab da Seg Fase'!Q14,1,IF('Tab da Seg Fase'!O14&gt;'Tab da Seg Fase'!Q14,2)))</f>
        <v>1</v>
      </c>
      <c r="C8" s="18" t="str">
        <f ca="1">'Tab da Seg Fase'!R14</f>
        <v>PAULO CÉSAR</v>
      </c>
      <c r="D8" s="18">
        <f>IF('Tab da Seg Fase'!O14&gt;'Tab da Seg Fase'!Q14,0,IF('Tab da Seg Fase'!O14='Tab da Seg Fase'!Q14,1,IF('Tab da Seg Fase'!O14&lt;'Tab da Seg Fase'!Q14,2)))</f>
        <v>1</v>
      </c>
      <c r="E8" s="18">
        <f>IF(ISNUMBER('Tab da Seg Fase'!O14),1,0)</f>
        <v>1</v>
      </c>
      <c r="F8" s="18">
        <f t="shared" si="0"/>
        <v>0</v>
      </c>
      <c r="G8" s="18">
        <f t="shared" si="1"/>
        <v>1</v>
      </c>
      <c r="H8" s="18">
        <f t="shared" si="2"/>
        <v>0</v>
      </c>
      <c r="I8" s="18">
        <f t="shared" si="3"/>
        <v>0</v>
      </c>
      <c r="J8" s="18">
        <f t="shared" si="4"/>
        <v>1</v>
      </c>
      <c r="K8" s="18">
        <f t="shared" si="5"/>
        <v>0</v>
      </c>
      <c r="L8" s="37" t="str">
        <f ca="1">'Classif da Prim Fase'!$C$39</f>
        <v>VASQUES</v>
      </c>
      <c r="M8" s="12">
        <f t="shared" ca="1" si="7"/>
        <v>0</v>
      </c>
      <c r="N8" s="12">
        <f t="shared" ca="1" si="8"/>
        <v>1</v>
      </c>
      <c r="O8" s="12">
        <f t="shared" ca="1" si="9"/>
        <v>1</v>
      </c>
      <c r="P8" s="18">
        <f ca="1">SUMIF('Tab da Seg Fase'!$N$7:$N$30,L8,'Tab da Seg Fase'!$O$7:$O$30)+SUMIF('Tab da Seg Fase'!$R$7:$R$30,L8,'Tab da Seg Fase'!$Q$7:$Q$30)</f>
        <v>1</v>
      </c>
      <c r="Q8" s="18">
        <f ca="1">SUMIF('Tab da Seg Fase'!$N$7:$N$30,L8,'Tab da Seg Fase'!$Q$7:$Q$30)+SUMIF('Tab da Seg Fase'!$R$7:$R$30,L8,'Tab da Seg Fase'!$O$7:$O$30)</f>
        <v>7</v>
      </c>
      <c r="R8" s="26">
        <f ca="1">(1000000*((3*M8)+N8))+(10000*M8)+(100*(P8-Q8))+P8+(0.001*(3-T8))</f>
        <v>999401</v>
      </c>
      <c r="S8" s="18">
        <f ca="1">RANK(R8,$R$6:$R$8)</f>
        <v>3</v>
      </c>
      <c r="T8" s="18">
        <v>3</v>
      </c>
      <c r="U8" s="18">
        <f ca="1">IF($S$6=T8,6,0)+IF($S$7=T8,7,0)+IF($S$8=T8,8,0)</f>
        <v>8</v>
      </c>
      <c r="W8" s="22" t="str">
        <f t="shared" ca="1" si="10"/>
        <v>'Auxiliar (2)'!L8</v>
      </c>
      <c r="X8" s="22" t="str">
        <f t="shared" ca="1" si="10"/>
        <v>'Auxiliar (2)'!M8</v>
      </c>
      <c r="Y8" s="22" t="str">
        <f t="shared" ca="1" si="10"/>
        <v>'Auxiliar (2)'!N8</v>
      </c>
      <c r="Z8" s="22" t="str">
        <f t="shared" ca="1" si="10"/>
        <v>'Auxiliar (2)'!O8</v>
      </c>
      <c r="AA8" s="22" t="str">
        <f t="shared" ca="1" si="10"/>
        <v>'Auxiliar (2)'!P8</v>
      </c>
      <c r="AB8" s="22" t="str">
        <f t="shared" ca="1" si="10"/>
        <v>'Auxiliar (2)'!Q8</v>
      </c>
      <c r="AD8" s="23"/>
      <c r="AE8" s="24"/>
      <c r="AF8" s="24"/>
    </row>
    <row r="9" spans="1:32" x14ac:dyDescent="0.2">
      <c r="A9" s="18" t="str">
        <f ca="1">'Tab da Seg Fase'!N15</f>
        <v>HEAVY</v>
      </c>
      <c r="B9" s="18">
        <f>IF('Tab da Seg Fase'!O15&lt;'Tab da Seg Fase'!Q15,0,IF('Tab da Seg Fase'!O15='Tab da Seg Fase'!Q15,1,IF('Tab da Seg Fase'!O15&gt;'Tab da Seg Fase'!Q15,2)))</f>
        <v>1</v>
      </c>
      <c r="C9" s="18" t="str">
        <f ca="1">'Tab da Seg Fase'!R15</f>
        <v>AÉCIO</v>
      </c>
      <c r="D9" s="18">
        <f>IF('Tab da Seg Fase'!O15&gt;'Tab da Seg Fase'!Q15,0,IF('Tab da Seg Fase'!O15='Tab da Seg Fase'!Q15,1,IF('Tab da Seg Fase'!O15&lt;'Tab da Seg Fase'!Q15,2)))</f>
        <v>1</v>
      </c>
      <c r="E9" s="18">
        <f>IF(ISNUMBER('Tab da Seg Fase'!O15),1,0)</f>
        <v>1</v>
      </c>
      <c r="F9" s="18">
        <f t="shared" si="0"/>
        <v>0</v>
      </c>
      <c r="G9" s="18">
        <f t="shared" si="1"/>
        <v>1</v>
      </c>
      <c r="H9" s="18">
        <f t="shared" si="2"/>
        <v>0</v>
      </c>
      <c r="I9" s="18">
        <f t="shared" si="3"/>
        <v>0</v>
      </c>
      <c r="J9" s="18">
        <f t="shared" si="4"/>
        <v>1</v>
      </c>
      <c r="K9" s="18">
        <f t="shared" si="5"/>
        <v>0</v>
      </c>
      <c r="M9" s="12"/>
      <c r="N9" s="12"/>
      <c r="O9" s="12"/>
      <c r="AD9" s="25"/>
      <c r="AE9" s="24"/>
      <c r="AF9" s="24"/>
    </row>
    <row r="10" spans="1:32" x14ac:dyDescent="0.2">
      <c r="A10" s="18" t="str">
        <f ca="1">'Tab da Seg Fase'!N16</f>
        <v>AMAURI</v>
      </c>
      <c r="B10" s="18">
        <f>IF('Tab da Seg Fase'!O16&lt;'Tab da Seg Fase'!Q16,0,IF('Tab da Seg Fase'!O16='Tab da Seg Fase'!Q16,1,IF('Tab da Seg Fase'!O16&gt;'Tab da Seg Fase'!Q16,2)))</f>
        <v>0</v>
      </c>
      <c r="C10" s="18" t="str">
        <f ca="1">'Tab da Seg Fase'!R16</f>
        <v>ANDRÉ BRANDÃO</v>
      </c>
      <c r="D10" s="18">
        <f>IF('Tab da Seg Fase'!O16&gt;'Tab da Seg Fase'!Q16,0,IF('Tab da Seg Fase'!O16='Tab da Seg Fase'!Q16,1,IF('Tab da Seg Fase'!O16&lt;'Tab da Seg Fase'!Q16,2)))</f>
        <v>2</v>
      </c>
      <c r="E10" s="18">
        <f>IF(ISNUMBER('Tab da Seg Fase'!O16),1,0)</f>
        <v>1</v>
      </c>
      <c r="F10" s="18">
        <f t="shared" si="0"/>
        <v>0</v>
      </c>
      <c r="G10" s="18">
        <f t="shared" si="1"/>
        <v>0</v>
      </c>
      <c r="H10" s="18">
        <f t="shared" si="2"/>
        <v>1</v>
      </c>
      <c r="I10" s="18">
        <f t="shared" si="3"/>
        <v>1</v>
      </c>
      <c r="J10" s="18">
        <f t="shared" si="4"/>
        <v>0</v>
      </c>
      <c r="K10" s="18">
        <f t="shared" si="5"/>
        <v>0</v>
      </c>
      <c r="L10" s="37" t="str">
        <f ca="1">'Classif da Prim Fase'!$C$27</f>
        <v>ALCIDES</v>
      </c>
      <c r="M10" s="12">
        <f t="shared" ca="1" si="7"/>
        <v>2</v>
      </c>
      <c r="N10" s="12">
        <f t="shared" ca="1" si="8"/>
        <v>0</v>
      </c>
      <c r="O10" s="12">
        <f t="shared" ca="1" si="9"/>
        <v>0</v>
      </c>
      <c r="P10" s="18">
        <f ca="1">SUMIF('Tab da Seg Fase'!$N$7:$N$30,L10,'Tab da Seg Fase'!$O$7:$O$30)+SUMIF('Tab da Seg Fase'!$R$7:$R$30,L10,'Tab da Seg Fase'!$Q$7:$Q$30)</f>
        <v>7</v>
      </c>
      <c r="Q10" s="18">
        <f ca="1">SUMIF('Tab da Seg Fase'!$N$7:$N$30,L10,'Tab da Seg Fase'!$Q$7:$Q$30)+SUMIF('Tab da Seg Fase'!$R$7:$R$30,L10,'Tab da Seg Fase'!$O$7:$O$30)</f>
        <v>0</v>
      </c>
      <c r="R10" s="18">
        <f ca="1">(1000000*((3*M10)+N10))+(10000*M10)+(100*(P10-Q10))+P10+(0.001*(3-T10))</f>
        <v>6020707.0020000003</v>
      </c>
      <c r="S10" s="18">
        <f ca="1">RANK(R10,$R$10:$R$12)</f>
        <v>1</v>
      </c>
      <c r="T10" s="18">
        <v>1</v>
      </c>
      <c r="U10" s="18">
        <f ca="1">IF($S$10=T10,10,0)+IF($S$11=T10,11,0)+IF($S$12=T10,12,0)</f>
        <v>10</v>
      </c>
      <c r="W10" s="22" t="str">
        <f t="shared" ref="W10:AB12" ca="1" si="11">CONCATENATE("'Auxiliar (2)'!",W$1,$U10)</f>
        <v>'Auxiliar (2)'!L10</v>
      </c>
      <c r="X10" s="22" t="str">
        <f t="shared" ca="1" si="11"/>
        <v>'Auxiliar (2)'!M10</v>
      </c>
      <c r="Y10" s="22" t="str">
        <f t="shared" ca="1" si="11"/>
        <v>'Auxiliar (2)'!N10</v>
      </c>
      <c r="Z10" s="22" t="str">
        <f t="shared" ca="1" si="11"/>
        <v>'Auxiliar (2)'!O10</v>
      </c>
      <c r="AA10" s="22" t="str">
        <f t="shared" ca="1" si="11"/>
        <v>'Auxiliar (2)'!P10</v>
      </c>
      <c r="AB10" s="22" t="str">
        <f t="shared" ca="1" si="11"/>
        <v>'Auxiliar (2)'!Q10</v>
      </c>
      <c r="AC10" s="60" t="s">
        <v>36</v>
      </c>
      <c r="AE10" s="24"/>
      <c r="AF10" s="24"/>
    </row>
    <row r="11" spans="1:32" x14ac:dyDescent="0.2">
      <c r="A11" s="18" t="str">
        <f ca="1">'Tab da Seg Fase'!N17</f>
        <v>THIAGO</v>
      </c>
      <c r="B11" s="18">
        <f>IF('Tab da Seg Fase'!O17&lt;'Tab da Seg Fase'!Q17,0,IF('Tab da Seg Fase'!O17='Tab da Seg Fase'!Q17,1,IF('Tab da Seg Fase'!O17&gt;'Tab da Seg Fase'!Q17,2)))</f>
        <v>2</v>
      </c>
      <c r="C11" s="18" t="str">
        <f>'Tab da Seg Fase'!R17</f>
        <v>MAGNO</v>
      </c>
      <c r="D11" s="18">
        <f>IF('Tab da Seg Fase'!O17&gt;'Tab da Seg Fase'!Q17,0,IF('Tab da Seg Fase'!O17='Tab da Seg Fase'!Q17,1,IF('Tab da Seg Fase'!O17&lt;'Tab da Seg Fase'!Q17,2)))</f>
        <v>0</v>
      </c>
      <c r="E11" s="18">
        <f>IF(ISNUMBER('Tab da Seg Fase'!O17),1,0)</f>
        <v>1</v>
      </c>
      <c r="F11" s="18">
        <f t="shared" si="0"/>
        <v>1</v>
      </c>
      <c r="G11" s="18">
        <f t="shared" si="1"/>
        <v>0</v>
      </c>
      <c r="H11" s="18">
        <f t="shared" si="2"/>
        <v>0</v>
      </c>
      <c r="I11" s="18">
        <f t="shared" si="3"/>
        <v>0</v>
      </c>
      <c r="J11" s="18">
        <f t="shared" si="4"/>
        <v>0</v>
      </c>
      <c r="K11" s="18">
        <f t="shared" si="5"/>
        <v>1</v>
      </c>
      <c r="L11" s="37" t="str">
        <f ca="1">'Classif da Prim Fase'!$C$18</f>
        <v>JUNIOR</v>
      </c>
      <c r="M11" s="12">
        <f t="shared" ca="1" si="7"/>
        <v>0</v>
      </c>
      <c r="N11" s="12">
        <f t="shared" ca="1" si="8"/>
        <v>0</v>
      </c>
      <c r="O11" s="12">
        <f t="shared" ca="1" si="9"/>
        <v>2</v>
      </c>
      <c r="P11" s="18">
        <f ca="1">SUMIF('Tab da Seg Fase'!$N$7:$N$30,L11,'Tab da Seg Fase'!$O$7:$O$30)+SUMIF('Tab da Seg Fase'!$R$7:$R$30,L11,'Tab da Seg Fase'!$Q$7:$Q$30)</f>
        <v>0</v>
      </c>
      <c r="Q11" s="18">
        <f ca="1">SUMIF('Tab da Seg Fase'!$N$7:$N$30,L11,'Tab da Seg Fase'!$Q$7:$Q$30)+SUMIF('Tab da Seg Fase'!$R$7:$R$30,L11,'Tab da Seg Fase'!$O$7:$O$30)</f>
        <v>6</v>
      </c>
      <c r="R11" s="18">
        <f ca="1">(1000000*((3*M11)+N11))+(10000*M11)+(100*(P11-Q11))+P11+(0.001*(3-T11))</f>
        <v>-599.99900000000002</v>
      </c>
      <c r="S11" s="18">
        <f t="shared" ref="S11:S12" ca="1" si="12">RANK(R11,$R$10:$R$12)</f>
        <v>3</v>
      </c>
      <c r="T11" s="18">
        <v>2</v>
      </c>
      <c r="U11" s="18">
        <f ca="1">IF($S$10=T11,10,0)+IF($S$11=T11,11,0)+IF($S$12=T11,12,0)</f>
        <v>12</v>
      </c>
      <c r="W11" s="22" t="str">
        <f t="shared" ca="1" si="11"/>
        <v>'Auxiliar (2)'!L12</v>
      </c>
      <c r="X11" s="22" t="str">
        <f t="shared" ca="1" si="11"/>
        <v>'Auxiliar (2)'!M12</v>
      </c>
      <c r="Y11" s="22" t="str">
        <f t="shared" ca="1" si="11"/>
        <v>'Auxiliar (2)'!N12</v>
      </c>
      <c r="Z11" s="22" t="str">
        <f t="shared" ca="1" si="11"/>
        <v>'Auxiliar (2)'!O12</v>
      </c>
      <c r="AA11" s="22" t="str">
        <f t="shared" ca="1" si="11"/>
        <v>'Auxiliar (2)'!P12</v>
      </c>
      <c r="AB11" s="22" t="str">
        <f t="shared" ca="1" si="11"/>
        <v>'Auxiliar (2)'!Q12</v>
      </c>
      <c r="AD11" s="23"/>
      <c r="AE11" s="24"/>
      <c r="AF11" s="24"/>
    </row>
    <row r="12" spans="1:32" x14ac:dyDescent="0.2">
      <c r="A12" s="18" t="str">
        <f ca="1">'Tab da Seg Fase'!N18</f>
        <v>TONINHO</v>
      </c>
      <c r="B12" s="18">
        <f>IF('Tab da Seg Fase'!O18&lt;'Tab da Seg Fase'!Q18,0,IF('Tab da Seg Fase'!O18='Tab da Seg Fase'!Q18,1,IF('Tab da Seg Fase'!O18&gt;'Tab da Seg Fase'!Q18,2)))</f>
        <v>2</v>
      </c>
      <c r="C12" s="18" t="str">
        <f>'Tab da Seg Fase'!R18</f>
        <v>VASQUES</v>
      </c>
      <c r="D12" s="18">
        <f>IF('Tab da Seg Fase'!O18&gt;'Tab da Seg Fase'!Q18,0,IF('Tab da Seg Fase'!O18='Tab da Seg Fase'!Q18,1,IF('Tab da Seg Fase'!O18&lt;'Tab da Seg Fase'!Q18,2)))</f>
        <v>0</v>
      </c>
      <c r="E12" s="18">
        <f>IF(ISNUMBER('Tab da Seg Fase'!O18),1,0)</f>
        <v>1</v>
      </c>
      <c r="F12" s="18">
        <f t="shared" si="0"/>
        <v>1</v>
      </c>
      <c r="G12" s="18">
        <f t="shared" si="1"/>
        <v>0</v>
      </c>
      <c r="H12" s="18">
        <f t="shared" si="2"/>
        <v>0</v>
      </c>
      <c r="I12" s="18">
        <f t="shared" si="3"/>
        <v>0</v>
      </c>
      <c r="J12" s="18">
        <f t="shared" si="4"/>
        <v>0</v>
      </c>
      <c r="K12" s="18">
        <f t="shared" si="5"/>
        <v>1</v>
      </c>
      <c r="L12" s="37" t="str">
        <f ca="1">'Classif da Prim Fase'!$C$9</f>
        <v>JULIANO</v>
      </c>
      <c r="M12" s="12">
        <f t="shared" ca="1" si="7"/>
        <v>1</v>
      </c>
      <c r="N12" s="12">
        <f t="shared" ca="1" si="8"/>
        <v>0</v>
      </c>
      <c r="O12" s="12">
        <f t="shared" ca="1" si="9"/>
        <v>1</v>
      </c>
      <c r="P12" s="18">
        <f ca="1">SUMIF('Tab da Seg Fase'!$N$7:$N$30,L12,'Tab da Seg Fase'!$O$7:$O$30)+SUMIF('Tab da Seg Fase'!$R$7:$R$30,L12,'Tab da Seg Fase'!$Q$7:$Q$30)</f>
        <v>2</v>
      </c>
      <c r="Q12" s="18">
        <f ca="1">SUMIF('Tab da Seg Fase'!$N$7:$N$30,L12,'Tab da Seg Fase'!$Q$7:$Q$30)+SUMIF('Tab da Seg Fase'!$R$7:$R$30,L12,'Tab da Seg Fase'!$O$7:$O$30)</f>
        <v>3</v>
      </c>
      <c r="R12" s="26">
        <f ca="1">(1000000*((3*M12)+N12))+(10000*M12)+(100*(P12-Q12))+P12+(0.001*(3-T12))</f>
        <v>3009902</v>
      </c>
      <c r="S12" s="18">
        <f t="shared" ca="1" si="12"/>
        <v>2</v>
      </c>
      <c r="T12" s="18">
        <v>3</v>
      </c>
      <c r="U12" s="18">
        <f ca="1">IF($S$10=T12,10,0)+IF($S$11=T12,11,0)+IF($S$12=T12,12,0)</f>
        <v>11</v>
      </c>
      <c r="W12" s="22" t="str">
        <f t="shared" ca="1" si="11"/>
        <v>'Auxiliar (2)'!L11</v>
      </c>
      <c r="X12" s="22" t="str">
        <f t="shared" ca="1" si="11"/>
        <v>'Auxiliar (2)'!M11</v>
      </c>
      <c r="Y12" s="22" t="str">
        <f t="shared" ca="1" si="11"/>
        <v>'Auxiliar (2)'!N11</v>
      </c>
      <c r="Z12" s="22" t="str">
        <f t="shared" ca="1" si="11"/>
        <v>'Auxiliar (2)'!O11</v>
      </c>
      <c r="AA12" s="22" t="str">
        <f t="shared" ca="1" si="11"/>
        <v>'Auxiliar (2)'!P11</v>
      </c>
      <c r="AB12" s="22" t="str">
        <f t="shared" ca="1" si="11"/>
        <v>'Auxiliar (2)'!Q11</v>
      </c>
      <c r="AD12" s="23"/>
      <c r="AE12" s="24"/>
      <c r="AF12" s="24"/>
    </row>
    <row r="13" spans="1:32" x14ac:dyDescent="0.2">
      <c r="A13" s="18" t="str">
        <f ca="1">'Tab da Seg Fase'!N19</f>
        <v>JUNIOR</v>
      </c>
      <c r="B13" s="18">
        <f>IF('Tab da Seg Fase'!O19&lt;'Tab da Seg Fase'!Q19,0,IF('Tab da Seg Fase'!O19='Tab da Seg Fase'!Q19,1,IF('Tab da Seg Fase'!O19&gt;'Tab da Seg Fase'!Q19,2)))</f>
        <v>0</v>
      </c>
      <c r="C13" s="18" t="str">
        <f>'Tab da Seg Fase'!R19</f>
        <v>JULIANO</v>
      </c>
      <c r="D13" s="18">
        <f>IF('Tab da Seg Fase'!O19&gt;'Tab da Seg Fase'!Q19,0,IF('Tab da Seg Fase'!O19='Tab da Seg Fase'!Q19,1,IF('Tab da Seg Fase'!O19&lt;'Tab da Seg Fase'!Q19,2)))</f>
        <v>2</v>
      </c>
      <c r="E13" s="18">
        <f>IF(ISNUMBER('Tab da Seg Fase'!O19),1,0)</f>
        <v>1</v>
      </c>
      <c r="F13" s="18">
        <f t="shared" si="0"/>
        <v>0</v>
      </c>
      <c r="G13" s="18">
        <f t="shared" si="1"/>
        <v>0</v>
      </c>
      <c r="H13" s="18">
        <f t="shared" si="2"/>
        <v>1</v>
      </c>
      <c r="I13" s="18">
        <f t="shared" si="3"/>
        <v>1</v>
      </c>
      <c r="J13" s="18">
        <f t="shared" si="4"/>
        <v>0</v>
      </c>
      <c r="K13" s="18">
        <f t="shared" si="5"/>
        <v>0</v>
      </c>
      <c r="L13" s="25"/>
      <c r="M13" s="12"/>
      <c r="N13" s="12"/>
      <c r="O13" s="12"/>
      <c r="W13" s="18"/>
      <c r="X13" s="22"/>
      <c r="Y13" s="22"/>
      <c r="Z13" s="22"/>
      <c r="AA13" s="22"/>
      <c r="AB13" s="22"/>
      <c r="AD13" s="25"/>
    </row>
    <row r="14" spans="1:32" x14ac:dyDescent="0.2">
      <c r="A14" s="18" t="str">
        <f ca="1">'Tab da Seg Fase'!N20</f>
        <v>JORGE DIAS</v>
      </c>
      <c r="B14" s="18">
        <f>IF('Tab da Seg Fase'!O20&lt;'Tab da Seg Fase'!Q20,0,IF('Tab da Seg Fase'!O20='Tab da Seg Fase'!Q20,1,IF('Tab da Seg Fase'!O20&gt;'Tab da Seg Fase'!Q20,2)))</f>
        <v>1</v>
      </c>
      <c r="C14" s="18" t="str">
        <f>'Tab da Seg Fase'!R20</f>
        <v>RODRIGO BARROS</v>
      </c>
      <c r="D14" s="18">
        <f>IF('Tab da Seg Fase'!O20&gt;'Tab da Seg Fase'!Q20,0,IF('Tab da Seg Fase'!O20='Tab da Seg Fase'!Q20,1,IF('Tab da Seg Fase'!O20&lt;'Tab da Seg Fase'!Q20,2)))</f>
        <v>1</v>
      </c>
      <c r="E14" s="18">
        <f>IF(ISNUMBER('Tab da Seg Fase'!O20),1,0)</f>
        <v>1</v>
      </c>
      <c r="F14" s="18">
        <f t="shared" si="0"/>
        <v>0</v>
      </c>
      <c r="G14" s="18">
        <f t="shared" si="1"/>
        <v>1</v>
      </c>
      <c r="H14" s="18">
        <f t="shared" si="2"/>
        <v>0</v>
      </c>
      <c r="I14" s="18">
        <f t="shared" si="3"/>
        <v>0</v>
      </c>
      <c r="J14" s="18">
        <f t="shared" si="4"/>
        <v>1</v>
      </c>
      <c r="K14" s="18">
        <f t="shared" si="5"/>
        <v>0</v>
      </c>
      <c r="L14" s="37" t="str">
        <f ca="1">'Classif da Prim Fase'!$C$37</f>
        <v>LUIZ CLAUDIO</v>
      </c>
      <c r="M14" s="12">
        <f t="shared" ca="1" si="7"/>
        <v>1</v>
      </c>
      <c r="N14" s="12">
        <f t="shared" ca="1" si="8"/>
        <v>1</v>
      </c>
      <c r="O14" s="12">
        <f t="shared" ca="1" si="9"/>
        <v>0</v>
      </c>
      <c r="P14" s="18">
        <f ca="1">SUMIF('Tab da Seg Fase'!$N$7:$N$30,L14,'Tab da Seg Fase'!$O$7:$O$30)+SUMIF('Tab da Seg Fase'!$R$7:$R$30,L14,'Tab da Seg Fase'!$Q$7:$Q$30)</f>
        <v>1</v>
      </c>
      <c r="Q14" s="18">
        <f ca="1">SUMIF('Tab da Seg Fase'!$N$7:$N$30,L14,'Tab da Seg Fase'!$Q$7:$Q$30)+SUMIF('Tab da Seg Fase'!$R$7:$R$30,L14,'Tab da Seg Fase'!$O$7:$O$30)</f>
        <v>0</v>
      </c>
      <c r="R14" s="18">
        <f ca="1">(1000000*((3*M14)+N14))+(10000*M14)+(100*(P14-Q14))+P14+(0.001*(3-T14))</f>
        <v>4010101.0019999999</v>
      </c>
      <c r="S14" s="18">
        <f ca="1">RANK(R14,$R$14:$R$16)</f>
        <v>1</v>
      </c>
      <c r="T14" s="18">
        <v>1</v>
      </c>
      <c r="U14" s="18">
        <f ca="1">IF($S$14=T14,14,0)+IF($S$15=T14,15,0)+IF($S$16=T14,16,0)</f>
        <v>14</v>
      </c>
      <c r="W14" s="22" t="str">
        <f t="shared" ref="W14:AB16" ca="1" si="13">CONCATENATE("'Auxiliar (2)'!",W$1,$U14)</f>
        <v>'Auxiliar (2)'!L14</v>
      </c>
      <c r="X14" s="22" t="str">
        <f t="shared" ca="1" si="13"/>
        <v>'Auxiliar (2)'!M14</v>
      </c>
      <c r="Y14" s="22" t="str">
        <f t="shared" ca="1" si="13"/>
        <v>'Auxiliar (2)'!N14</v>
      </c>
      <c r="Z14" s="22" t="str">
        <f t="shared" ca="1" si="13"/>
        <v>'Auxiliar (2)'!O14</v>
      </c>
      <c r="AA14" s="22" t="str">
        <f t="shared" ca="1" si="13"/>
        <v>'Auxiliar (2)'!P14</v>
      </c>
      <c r="AB14" s="22" t="str">
        <f t="shared" ca="1" si="13"/>
        <v>'Auxiliar (2)'!Q14</v>
      </c>
      <c r="AC14" s="60" t="s">
        <v>37</v>
      </c>
      <c r="AD14" s="23"/>
    </row>
    <row r="15" spans="1:32" x14ac:dyDescent="0.2">
      <c r="A15" s="18" t="str">
        <f ca="1">'Tab da Seg Fase'!N21</f>
        <v>IZALCI</v>
      </c>
      <c r="B15" s="18">
        <f>IF('Tab da Seg Fase'!O21&lt;'Tab da Seg Fase'!Q21,0,IF('Tab da Seg Fase'!O21='Tab da Seg Fase'!Q21,1,IF('Tab da Seg Fase'!O21&gt;'Tab da Seg Fase'!Q21,2)))</f>
        <v>2</v>
      </c>
      <c r="C15" s="18" t="str">
        <f ca="1">'Tab da Seg Fase'!R21</f>
        <v>RODRIGO GUIMARÃES</v>
      </c>
      <c r="D15" s="18">
        <f>IF('Tab da Seg Fase'!O21&gt;'Tab da Seg Fase'!Q21,0,IF('Tab da Seg Fase'!O21='Tab da Seg Fase'!Q21,1,IF('Tab da Seg Fase'!O21&lt;'Tab da Seg Fase'!Q21,2)))</f>
        <v>0</v>
      </c>
      <c r="E15" s="18">
        <f>IF(ISNUMBER('Tab da Seg Fase'!O21),1,0)</f>
        <v>1</v>
      </c>
      <c r="F15" s="18">
        <f t="shared" si="0"/>
        <v>1</v>
      </c>
      <c r="G15" s="18">
        <f t="shared" si="1"/>
        <v>0</v>
      </c>
      <c r="H15" s="18">
        <f t="shared" si="2"/>
        <v>0</v>
      </c>
      <c r="I15" s="18">
        <f t="shared" si="3"/>
        <v>0</v>
      </c>
      <c r="J15" s="18">
        <f t="shared" si="4"/>
        <v>0</v>
      </c>
      <c r="K15" s="18">
        <f t="shared" si="5"/>
        <v>1</v>
      </c>
      <c r="L15" s="37" t="str">
        <f ca="1">'Classif da Prim Fase'!$C$8</f>
        <v>JORGE DIAS</v>
      </c>
      <c r="M15" s="12">
        <f t="shared" ca="1" si="7"/>
        <v>0</v>
      </c>
      <c r="N15" s="12">
        <f t="shared" ca="1" si="8"/>
        <v>2</v>
      </c>
      <c r="O15" s="12">
        <f t="shared" ca="1" si="9"/>
        <v>0</v>
      </c>
      <c r="P15" s="18">
        <f ca="1">SUMIF('Tab da Seg Fase'!$N$7:$N$30,L15,'Tab da Seg Fase'!$O$7:$O$30)+SUMIF('Tab da Seg Fase'!$R$7:$R$30,L15,'Tab da Seg Fase'!$Q$7:$Q$30)</f>
        <v>1</v>
      </c>
      <c r="Q15" s="18">
        <f ca="1">SUMIF('Tab da Seg Fase'!$N$7:$N$30,L15,'Tab da Seg Fase'!$Q$7:$Q$30)+SUMIF('Tab da Seg Fase'!$R$7:$R$30,L15,'Tab da Seg Fase'!$O$7:$O$30)</f>
        <v>1</v>
      </c>
      <c r="R15" s="18">
        <f t="shared" ref="R15:R16" ca="1" si="14">(1000000*((3*M15)+N15))+(10000*M15)+(100*(P15-Q15))+P15+(0.001*(3-T15))</f>
        <v>2000001.0009999999</v>
      </c>
      <c r="S15" s="18">
        <f t="shared" ref="S15:S16" ca="1" si="15">RANK(R15,$R$14:$R$16)</f>
        <v>2</v>
      </c>
      <c r="T15" s="18">
        <v>2</v>
      </c>
      <c r="U15" s="18">
        <f t="shared" ref="U15:U16" ca="1" si="16">IF($S$14=T15,14,0)+IF($S$15=T15,15,0)+IF($S$16=T15,16,0)</f>
        <v>15</v>
      </c>
      <c r="W15" s="22" t="str">
        <f t="shared" ca="1" si="13"/>
        <v>'Auxiliar (2)'!L15</v>
      </c>
      <c r="X15" s="22" t="str">
        <f t="shared" ca="1" si="13"/>
        <v>'Auxiliar (2)'!M15</v>
      </c>
      <c r="Y15" s="22" t="str">
        <f t="shared" ca="1" si="13"/>
        <v>'Auxiliar (2)'!N15</v>
      </c>
      <c r="Z15" s="22" t="str">
        <f t="shared" ca="1" si="13"/>
        <v>'Auxiliar (2)'!O15</v>
      </c>
      <c r="AA15" s="22" t="str">
        <f t="shared" ca="1" si="13"/>
        <v>'Auxiliar (2)'!P15</v>
      </c>
      <c r="AB15" s="22" t="str">
        <f t="shared" ca="1" si="13"/>
        <v>'Auxiliar (2)'!Q15</v>
      </c>
      <c r="AD15" s="23"/>
    </row>
    <row r="16" spans="1:32" x14ac:dyDescent="0.2">
      <c r="A16" s="18" t="str">
        <f ca="1">'Tab da Seg Fase'!N22</f>
        <v>WILLIAM MOREIRA</v>
      </c>
      <c r="B16" s="18">
        <f>IF('Tab da Seg Fase'!O22&lt;'Tab da Seg Fase'!Q22,0,IF('Tab da Seg Fase'!O22='Tab da Seg Fase'!Q22,1,IF('Tab da Seg Fase'!O22&gt;'Tab da Seg Fase'!Q22,2)))</f>
        <v>2</v>
      </c>
      <c r="C16" s="18" t="str">
        <f ca="1">'Tab da Seg Fase'!R22</f>
        <v>MALCHER</v>
      </c>
      <c r="D16" s="18">
        <f>IF('Tab da Seg Fase'!O22&gt;'Tab da Seg Fase'!Q22,0,IF('Tab da Seg Fase'!O22='Tab da Seg Fase'!Q22,1,IF('Tab da Seg Fase'!O22&lt;'Tab da Seg Fase'!Q22,2)))</f>
        <v>0</v>
      </c>
      <c r="E16" s="18">
        <f>IF(ISNUMBER('Tab da Seg Fase'!O22),1,0)</f>
        <v>1</v>
      </c>
      <c r="F16" s="18">
        <f t="shared" si="0"/>
        <v>1</v>
      </c>
      <c r="G16" s="18">
        <f t="shared" si="1"/>
        <v>0</v>
      </c>
      <c r="H16" s="18">
        <f t="shared" si="2"/>
        <v>0</v>
      </c>
      <c r="I16" s="18">
        <f t="shared" si="3"/>
        <v>0</v>
      </c>
      <c r="J16" s="18">
        <f t="shared" si="4"/>
        <v>0</v>
      </c>
      <c r="K16" s="18">
        <f t="shared" si="5"/>
        <v>1</v>
      </c>
      <c r="L16" s="37" t="str">
        <f ca="1">'Classif da Prim Fase'!$C$19</f>
        <v>RODRIGO BARROS</v>
      </c>
      <c r="M16" s="12">
        <f t="shared" ca="1" si="7"/>
        <v>0</v>
      </c>
      <c r="N16" s="12">
        <f t="shared" ca="1" si="8"/>
        <v>1</v>
      </c>
      <c r="O16" s="12">
        <f t="shared" ca="1" si="9"/>
        <v>1</v>
      </c>
      <c r="P16" s="18">
        <f ca="1">SUMIF('Tab da Seg Fase'!$N$7:$N$30,L16,'Tab da Seg Fase'!$O$7:$O$30)+SUMIF('Tab da Seg Fase'!$R$7:$R$30,L16,'Tab da Seg Fase'!$Q$7:$Q$30)</f>
        <v>1</v>
      </c>
      <c r="Q16" s="18">
        <f ca="1">SUMIF('Tab da Seg Fase'!$N$7:$N$30,L16,'Tab da Seg Fase'!$Q$7:$Q$30)+SUMIF('Tab da Seg Fase'!$R$7:$R$30,L16,'Tab da Seg Fase'!$O$7:$O$30)</f>
        <v>2</v>
      </c>
      <c r="R16" s="26">
        <f t="shared" ca="1" si="14"/>
        <v>999901</v>
      </c>
      <c r="S16" s="18">
        <f t="shared" ca="1" si="15"/>
        <v>3</v>
      </c>
      <c r="T16" s="18">
        <v>3</v>
      </c>
      <c r="U16" s="18">
        <f t="shared" ca="1" si="16"/>
        <v>16</v>
      </c>
      <c r="W16" s="22" t="str">
        <f t="shared" ca="1" si="13"/>
        <v>'Auxiliar (2)'!L16</v>
      </c>
      <c r="X16" s="22" t="str">
        <f t="shared" ca="1" si="13"/>
        <v>'Auxiliar (2)'!M16</v>
      </c>
      <c r="Y16" s="22" t="str">
        <f t="shared" ca="1" si="13"/>
        <v>'Auxiliar (2)'!N16</v>
      </c>
      <c r="Z16" s="22" t="str">
        <f t="shared" ca="1" si="13"/>
        <v>'Auxiliar (2)'!O16</v>
      </c>
      <c r="AA16" s="22" t="str">
        <f t="shared" ca="1" si="13"/>
        <v>'Auxiliar (2)'!P16</v>
      </c>
      <c r="AB16" s="22" t="str">
        <f t="shared" ca="1" si="13"/>
        <v>'Auxiliar (2)'!Q16</v>
      </c>
      <c r="AD16" s="23"/>
    </row>
    <row r="17" spans="1:33" x14ac:dyDescent="0.2">
      <c r="A17" s="18" t="str">
        <f>'Tab da Seg Fase'!N23</f>
        <v>MARCELO PORTO</v>
      </c>
      <c r="B17" s="18">
        <f>IF('Tab da Seg Fase'!O23&lt;'Tab da Seg Fase'!Q23,0,IF('Tab da Seg Fase'!O23='Tab da Seg Fase'!Q23,1,IF('Tab da Seg Fase'!O23&gt;'Tab da Seg Fase'!Q23,2)))</f>
        <v>2</v>
      </c>
      <c r="C17" s="18" t="str">
        <f>'Tab da Seg Fase'!R23</f>
        <v>ANDRÉ BRANDÃO</v>
      </c>
      <c r="D17" s="18">
        <f>IF('Tab da Seg Fase'!O23&gt;'Tab da Seg Fase'!Q23,0,IF('Tab da Seg Fase'!O23='Tab da Seg Fase'!Q23,1,IF('Tab da Seg Fase'!O23&lt;'Tab da Seg Fase'!Q23,2)))</f>
        <v>0</v>
      </c>
      <c r="E17" s="18">
        <f>IF(ISNUMBER('Tab da Seg Fase'!O23),1,0)</f>
        <v>1</v>
      </c>
      <c r="F17" s="18">
        <f t="shared" si="0"/>
        <v>1</v>
      </c>
      <c r="G17" s="18">
        <f t="shared" si="1"/>
        <v>0</v>
      </c>
      <c r="H17" s="18">
        <f t="shared" si="2"/>
        <v>0</v>
      </c>
      <c r="I17" s="18">
        <f t="shared" si="3"/>
        <v>0</v>
      </c>
      <c r="J17" s="18">
        <f t="shared" si="4"/>
        <v>0</v>
      </c>
      <c r="K17" s="18">
        <f t="shared" si="5"/>
        <v>1</v>
      </c>
      <c r="L17" s="37"/>
      <c r="W17" s="18"/>
      <c r="X17" s="22"/>
      <c r="Y17" s="22"/>
      <c r="Z17" s="22"/>
      <c r="AA17" s="22"/>
      <c r="AB17" s="22"/>
      <c r="AD17" s="25"/>
    </row>
    <row r="18" spans="1:33" x14ac:dyDescent="0.2">
      <c r="A18" s="18" t="str">
        <f>'Tab da Seg Fase'!N24</f>
        <v>AÉCIO</v>
      </c>
      <c r="B18" s="18">
        <f>IF('Tab da Seg Fase'!O24&lt;'Tab da Seg Fase'!Q24,0,IF('Tab da Seg Fase'!O24='Tab da Seg Fase'!Q24,1,IF('Tab da Seg Fase'!O24&gt;'Tab da Seg Fase'!Q24,2)))</f>
        <v>1</v>
      </c>
      <c r="C18" s="18" t="str">
        <f>'Tab da Seg Fase'!R24</f>
        <v>HÉLIO</v>
      </c>
      <c r="D18" s="18">
        <f>IF('Tab da Seg Fase'!O24&gt;'Tab da Seg Fase'!Q24,0,IF('Tab da Seg Fase'!O24='Tab da Seg Fase'!Q24,1,IF('Tab da Seg Fase'!O24&lt;'Tab da Seg Fase'!Q24,2)))</f>
        <v>1</v>
      </c>
      <c r="E18" s="18">
        <f>IF(ISNUMBER('Tab da Seg Fase'!O24),1,0)</f>
        <v>1</v>
      </c>
      <c r="F18" s="18">
        <f t="shared" si="0"/>
        <v>0</v>
      </c>
      <c r="G18" s="18">
        <f t="shared" si="1"/>
        <v>1</v>
      </c>
      <c r="H18" s="18">
        <f t="shared" si="2"/>
        <v>0</v>
      </c>
      <c r="I18" s="18">
        <f t="shared" si="3"/>
        <v>0</v>
      </c>
      <c r="J18" s="18">
        <f t="shared" si="4"/>
        <v>1</v>
      </c>
      <c r="K18" s="18">
        <f t="shared" si="5"/>
        <v>0</v>
      </c>
      <c r="L18" s="37"/>
      <c r="W18" s="22"/>
      <c r="X18" s="22"/>
      <c r="Y18" s="22"/>
      <c r="Z18" s="22"/>
      <c r="AA18" s="22"/>
      <c r="AB18" s="22"/>
      <c r="AD18" s="23"/>
    </row>
    <row r="19" spans="1:33" x14ac:dyDescent="0.2">
      <c r="A19" s="18" t="str">
        <f>'Tab da Seg Fase'!N25</f>
        <v>LUIZ CLAUDIO</v>
      </c>
      <c r="B19" s="18">
        <f>IF('Tab da Seg Fase'!O25&lt;'Tab da Seg Fase'!Q25,0,IF('Tab da Seg Fase'!O25='Tab da Seg Fase'!Q25,1,IF('Tab da Seg Fase'!O25&gt;'Tab da Seg Fase'!Q25,2)))</f>
        <v>1</v>
      </c>
      <c r="C19" s="18" t="str">
        <f ca="1">'Tab da Seg Fase'!R25</f>
        <v>JORGE DIAS</v>
      </c>
      <c r="D19" s="18">
        <f>IF('Tab da Seg Fase'!O25&gt;'Tab da Seg Fase'!Q25,0,IF('Tab da Seg Fase'!O25='Tab da Seg Fase'!Q25,1,IF('Tab da Seg Fase'!O25&lt;'Tab da Seg Fase'!Q25,2)))</f>
        <v>1</v>
      </c>
      <c r="E19" s="18">
        <f>IF(ISNUMBER('Tab da Seg Fase'!O25),1,0)</f>
        <v>1</v>
      </c>
      <c r="F19" s="18">
        <f t="shared" si="0"/>
        <v>0</v>
      </c>
      <c r="G19" s="18">
        <f t="shared" si="1"/>
        <v>1</v>
      </c>
      <c r="H19" s="18">
        <f t="shared" si="2"/>
        <v>0</v>
      </c>
      <c r="I19" s="18">
        <f t="shared" si="3"/>
        <v>0</v>
      </c>
      <c r="J19" s="18">
        <f t="shared" si="4"/>
        <v>1</v>
      </c>
      <c r="K19" s="18">
        <f t="shared" si="5"/>
        <v>0</v>
      </c>
      <c r="L19" s="37"/>
      <c r="W19" s="22"/>
      <c r="X19" s="22"/>
      <c r="Y19" s="22"/>
      <c r="Z19" s="22"/>
      <c r="AA19" s="22"/>
      <c r="AB19" s="22"/>
      <c r="AD19" s="23"/>
    </row>
    <row r="20" spans="1:33" x14ac:dyDescent="0.2">
      <c r="A20" s="18" t="str">
        <f>'Tab da Seg Fase'!N26</f>
        <v>ALCIDES</v>
      </c>
      <c r="B20" s="18">
        <f>IF('Tab da Seg Fase'!O26&lt;'Tab da Seg Fase'!Q26,0,IF('Tab da Seg Fase'!O26='Tab da Seg Fase'!Q26,1,IF('Tab da Seg Fase'!O26&gt;'Tab da Seg Fase'!Q26,2)))</f>
        <v>2</v>
      </c>
      <c r="C20" s="18" t="str">
        <f ca="1">'Tab da Seg Fase'!R26</f>
        <v>JUNIOR</v>
      </c>
      <c r="D20" s="18">
        <f>IF('Tab da Seg Fase'!O26&gt;'Tab da Seg Fase'!Q26,0,IF('Tab da Seg Fase'!O26='Tab da Seg Fase'!Q26,1,IF('Tab da Seg Fase'!O26&lt;'Tab da Seg Fase'!Q26,2)))</f>
        <v>0</v>
      </c>
      <c r="E20" s="18">
        <f>IF(ISNUMBER('Tab da Seg Fase'!O26),1,0)</f>
        <v>1</v>
      </c>
      <c r="F20" s="18">
        <f t="shared" si="0"/>
        <v>1</v>
      </c>
      <c r="G20" s="18">
        <f t="shared" si="1"/>
        <v>0</v>
      </c>
      <c r="H20" s="18">
        <f t="shared" si="2"/>
        <v>0</v>
      </c>
      <c r="I20" s="18">
        <f t="shared" si="3"/>
        <v>0</v>
      </c>
      <c r="J20" s="18">
        <f t="shared" si="4"/>
        <v>0</v>
      </c>
      <c r="K20" s="18">
        <f t="shared" si="5"/>
        <v>1</v>
      </c>
      <c r="L20" s="37"/>
      <c r="R20" s="26"/>
      <c r="W20" s="22"/>
      <c r="X20" s="22"/>
      <c r="Y20" s="22"/>
      <c r="Z20" s="22"/>
      <c r="AA20" s="22"/>
      <c r="AB20" s="22"/>
      <c r="AD20" s="23"/>
    </row>
    <row r="21" spans="1:33" x14ac:dyDescent="0.2">
      <c r="A21" s="18" t="str">
        <f>'Tab da Seg Fase'!N27</f>
        <v>VANDER</v>
      </c>
      <c r="B21" s="18">
        <f>IF('Tab da Seg Fase'!O27&lt;'Tab da Seg Fase'!Q27,0,IF('Tab da Seg Fase'!O27='Tab da Seg Fase'!Q27,1,IF('Tab da Seg Fase'!O27&gt;'Tab da Seg Fase'!Q27,2)))</f>
        <v>0</v>
      </c>
      <c r="C21" s="18" t="str">
        <f ca="1">'Tab da Seg Fase'!R27</f>
        <v>TONINHO</v>
      </c>
      <c r="D21" s="18">
        <f>IF('Tab da Seg Fase'!O27&gt;'Tab da Seg Fase'!Q27,0,IF('Tab da Seg Fase'!O27='Tab da Seg Fase'!Q27,1,IF('Tab da Seg Fase'!O27&lt;'Tab da Seg Fase'!Q27,2)))</f>
        <v>2</v>
      </c>
      <c r="E21" s="18">
        <f>IF(ISNUMBER('Tab da Seg Fase'!O27),1,0)</f>
        <v>1</v>
      </c>
      <c r="F21" s="18">
        <f t="shared" si="0"/>
        <v>0</v>
      </c>
      <c r="G21" s="18">
        <f t="shared" si="1"/>
        <v>0</v>
      </c>
      <c r="H21" s="18">
        <f t="shared" si="2"/>
        <v>1</v>
      </c>
      <c r="I21" s="18">
        <f t="shared" si="3"/>
        <v>1</v>
      </c>
      <c r="J21" s="18">
        <f t="shared" si="4"/>
        <v>0</v>
      </c>
      <c r="K21" s="18">
        <f t="shared" si="5"/>
        <v>0</v>
      </c>
      <c r="L21" s="25"/>
      <c r="W21" s="18"/>
      <c r="X21" s="22"/>
      <c r="Y21" s="22"/>
      <c r="Z21" s="22"/>
      <c r="AA21" s="22"/>
      <c r="AB21" s="22"/>
    </row>
    <row r="22" spans="1:33" x14ac:dyDescent="0.2">
      <c r="A22" s="18" t="str">
        <f>'Tab da Seg Fase'!N28</f>
        <v>BETO</v>
      </c>
      <c r="B22" s="18">
        <f>IF('Tab da Seg Fase'!O28&lt;'Tab da Seg Fase'!Q28,0,IF('Tab da Seg Fase'!O28='Tab da Seg Fase'!Q28,1,IF('Tab da Seg Fase'!O28&gt;'Tab da Seg Fase'!Q28,2)))</f>
        <v>2</v>
      </c>
      <c r="C22" s="18" t="str">
        <f ca="1">'Tab da Seg Fase'!R28</f>
        <v>THIAGO</v>
      </c>
      <c r="D22" s="18">
        <f>IF('Tab da Seg Fase'!O28&gt;'Tab da Seg Fase'!Q28,0,IF('Tab da Seg Fase'!O28='Tab da Seg Fase'!Q28,1,IF('Tab da Seg Fase'!O28&lt;'Tab da Seg Fase'!Q28,2)))</f>
        <v>0</v>
      </c>
      <c r="E22" s="18">
        <f>IF(ISNUMBER('Tab da Seg Fase'!O28),1,0)</f>
        <v>1</v>
      </c>
      <c r="F22" s="18">
        <f t="shared" si="0"/>
        <v>1</v>
      </c>
      <c r="G22" s="18">
        <f t="shared" si="1"/>
        <v>0</v>
      </c>
      <c r="H22" s="18">
        <f t="shared" si="2"/>
        <v>0</v>
      </c>
      <c r="I22" s="18">
        <f t="shared" si="3"/>
        <v>0</v>
      </c>
      <c r="J22" s="18">
        <f t="shared" si="4"/>
        <v>0</v>
      </c>
      <c r="K22" s="18">
        <f t="shared" si="5"/>
        <v>1</v>
      </c>
      <c r="L22" s="37"/>
      <c r="W22" s="22"/>
      <c r="X22" s="22"/>
      <c r="Y22" s="22"/>
      <c r="Z22" s="22"/>
      <c r="AA22" s="22"/>
      <c r="AB22" s="22"/>
      <c r="AD22" s="18"/>
      <c r="AE22" s="18"/>
      <c r="AF22" s="18"/>
      <c r="AG22" s="18"/>
    </row>
    <row r="23" spans="1:33" x14ac:dyDescent="0.2">
      <c r="A23" s="18" t="str">
        <f>'Tab da Seg Fase'!N29</f>
        <v>FRANCISCO</v>
      </c>
      <c r="B23" s="18">
        <f>IF('Tab da Seg Fase'!O29&lt;'Tab da Seg Fase'!Q29,0,IF('Tab da Seg Fase'!O29='Tab da Seg Fase'!Q29,1,IF('Tab da Seg Fase'!O29&gt;'Tab da Seg Fase'!Q29,2)))</f>
        <v>2</v>
      </c>
      <c r="C23" s="18" t="str">
        <f>'Tab da Seg Fase'!R29</f>
        <v>FELIPE</v>
      </c>
      <c r="D23" s="18">
        <f>IF('Tab da Seg Fase'!O29&gt;'Tab da Seg Fase'!Q29,0,IF('Tab da Seg Fase'!O29='Tab da Seg Fase'!Q29,1,IF('Tab da Seg Fase'!O29&lt;'Tab da Seg Fase'!Q29,2)))</f>
        <v>0</v>
      </c>
      <c r="E23" s="18">
        <f>IF(ISNUMBER('Tab da Seg Fase'!O29),1,0)</f>
        <v>1</v>
      </c>
      <c r="F23" s="18">
        <f t="shared" si="0"/>
        <v>1</v>
      </c>
      <c r="G23" s="18">
        <f t="shared" si="1"/>
        <v>0</v>
      </c>
      <c r="H23" s="18">
        <f t="shared" si="2"/>
        <v>0</v>
      </c>
      <c r="I23" s="18">
        <f t="shared" si="3"/>
        <v>0</v>
      </c>
      <c r="J23" s="18">
        <f t="shared" si="4"/>
        <v>0</v>
      </c>
      <c r="K23" s="18">
        <f t="shared" si="5"/>
        <v>1</v>
      </c>
      <c r="L23" s="37"/>
      <c r="W23" s="22"/>
      <c r="X23" s="22"/>
      <c r="Y23" s="22"/>
      <c r="Z23" s="22"/>
      <c r="AA23" s="22"/>
      <c r="AB23" s="22"/>
      <c r="AD23" s="18"/>
      <c r="AE23" s="18"/>
      <c r="AF23" s="18"/>
      <c r="AG23" s="18"/>
    </row>
    <row r="24" spans="1:33" x14ac:dyDescent="0.2">
      <c r="A24" s="18" t="str">
        <f>'Tab da Seg Fase'!N30</f>
        <v>IZALCI</v>
      </c>
      <c r="B24" s="18">
        <f>IF('Tab da Seg Fase'!O30&lt;'Tab da Seg Fase'!Q30,0,IF('Tab da Seg Fase'!O30='Tab da Seg Fase'!Q30,1,IF('Tab da Seg Fase'!O30&gt;'Tab da Seg Fase'!Q30,2)))</f>
        <v>1</v>
      </c>
      <c r="C24" s="18" t="str">
        <f>'Tab da Seg Fase'!R30</f>
        <v>WILLIAM MOREIRA</v>
      </c>
      <c r="D24" s="18">
        <f>IF('Tab da Seg Fase'!O30&gt;'Tab da Seg Fase'!Q30,0,IF('Tab da Seg Fase'!O30='Tab da Seg Fase'!Q30,1,IF('Tab da Seg Fase'!O30&lt;'Tab da Seg Fase'!Q30,2)))</f>
        <v>1</v>
      </c>
      <c r="E24" s="18">
        <f>IF(ISNUMBER('Tab da Seg Fase'!O30),1,0)</f>
        <v>1</v>
      </c>
      <c r="F24" s="18">
        <f t="shared" si="0"/>
        <v>0</v>
      </c>
      <c r="G24" s="18">
        <f t="shared" si="1"/>
        <v>1</v>
      </c>
      <c r="H24" s="18">
        <f t="shared" si="2"/>
        <v>0</v>
      </c>
      <c r="I24" s="18">
        <f t="shared" si="3"/>
        <v>0</v>
      </c>
      <c r="J24" s="18">
        <f t="shared" si="4"/>
        <v>1</v>
      </c>
      <c r="K24" s="18">
        <f t="shared" si="5"/>
        <v>0</v>
      </c>
      <c r="L24" s="37"/>
      <c r="R24" s="26"/>
      <c r="W24" s="22"/>
      <c r="X24" s="22"/>
      <c r="Y24" s="22"/>
      <c r="Z24" s="22"/>
      <c r="AA24" s="22"/>
      <c r="AB24" s="22"/>
      <c r="AD24" s="18"/>
      <c r="AE24" s="18"/>
      <c r="AF24" s="18"/>
      <c r="AG24" s="18"/>
    </row>
    <row r="25" spans="1:33" x14ac:dyDescent="0.2">
      <c r="A25" s="18">
        <f>'Tab da Seg Fase'!N31</f>
        <v>0</v>
      </c>
      <c r="B25" s="18">
        <f>IF('Tab da Seg Fase'!O31&lt;'Tab da Seg Fase'!Q31,0,IF('Tab da Seg Fase'!O31='Tab da Seg Fase'!Q31,1,IF('Tab da Seg Fase'!O31&gt;'Tab da Seg Fase'!Q31,2)))</f>
        <v>1</v>
      </c>
      <c r="C25" s="18">
        <f>'Tab da Seg Fase'!R31</f>
        <v>0</v>
      </c>
      <c r="D25" s="18">
        <f>IF('Tab da Seg Fase'!O31&gt;'Tab da Seg Fase'!Q31,0,IF('Tab da Seg Fase'!O31='Tab da Seg Fase'!Q31,1,IF('Tab da Seg Fase'!O31&lt;'Tab da Seg Fase'!Q31,2)))</f>
        <v>1</v>
      </c>
      <c r="E25" s="18">
        <f>IF(ISNUMBER('Tab da Seg Fase'!O31),1,0)</f>
        <v>0</v>
      </c>
      <c r="F25" s="18">
        <f t="shared" si="0"/>
        <v>0</v>
      </c>
      <c r="G25" s="18">
        <f t="shared" si="1"/>
        <v>0</v>
      </c>
      <c r="H25" s="18">
        <f t="shared" si="2"/>
        <v>0</v>
      </c>
      <c r="I25" s="18">
        <f t="shared" si="3"/>
        <v>0</v>
      </c>
      <c r="J25" s="18">
        <f t="shared" si="4"/>
        <v>0</v>
      </c>
      <c r="K25" s="18">
        <f t="shared" si="5"/>
        <v>0</v>
      </c>
      <c r="W25" s="22"/>
      <c r="X25" s="22"/>
      <c r="Y25" s="22"/>
      <c r="Z25" s="22"/>
      <c r="AA25" s="22"/>
      <c r="AB25" s="22"/>
      <c r="AD25" s="18"/>
      <c r="AE25" s="18"/>
      <c r="AF25" s="18"/>
      <c r="AG25" s="18"/>
    </row>
    <row r="26" spans="1:33" x14ac:dyDescent="0.2">
      <c r="A26" s="18">
        <f>'Tab da Seg Fase'!N32</f>
        <v>0</v>
      </c>
      <c r="B26" s="18">
        <f>IF('Tab da Seg Fase'!O32&lt;'Tab da Seg Fase'!Q32,0,IF('Tab da Seg Fase'!O32='Tab da Seg Fase'!Q32,1,IF('Tab da Seg Fase'!O32&gt;'Tab da Seg Fase'!Q32,2)))</f>
        <v>1</v>
      </c>
      <c r="C26" s="18">
        <f>'Tab da Seg Fase'!R32</f>
        <v>0</v>
      </c>
      <c r="D26" s="18">
        <f>IF('Tab da Seg Fase'!O32&gt;'Tab da Seg Fase'!Q32,0,IF('Tab da Seg Fase'!O32='Tab da Seg Fase'!Q32,1,IF('Tab da Seg Fase'!O32&lt;'Tab da Seg Fase'!Q32,2)))</f>
        <v>1</v>
      </c>
      <c r="E26" s="18">
        <f>IF(ISNUMBER('Tab da Seg Fase'!O32),1,0)</f>
        <v>0</v>
      </c>
      <c r="F26" s="18">
        <f t="shared" si="0"/>
        <v>0</v>
      </c>
      <c r="G26" s="18">
        <f t="shared" si="1"/>
        <v>0</v>
      </c>
      <c r="H26" s="18">
        <f t="shared" si="2"/>
        <v>0</v>
      </c>
      <c r="I26" s="18">
        <f t="shared" si="3"/>
        <v>0</v>
      </c>
      <c r="J26" s="18">
        <f t="shared" si="4"/>
        <v>0</v>
      </c>
      <c r="K26" s="18">
        <f t="shared" si="5"/>
        <v>0</v>
      </c>
      <c r="L26" s="37"/>
      <c r="W26" s="22"/>
      <c r="X26" s="22"/>
      <c r="Y26" s="22"/>
      <c r="Z26" s="22"/>
      <c r="AA26" s="22"/>
      <c r="AB26" s="22"/>
      <c r="AD26" s="18"/>
      <c r="AE26" s="18"/>
      <c r="AF26" s="18"/>
      <c r="AG26" s="18"/>
    </row>
    <row r="27" spans="1:33" x14ac:dyDescent="0.2">
      <c r="A27" s="18">
        <f>'Tab da Seg Fase'!N33</f>
        <v>0</v>
      </c>
      <c r="B27" s="18">
        <f>IF('Tab da Seg Fase'!O33&lt;'Tab da Seg Fase'!Q33,0,IF('Tab da Seg Fase'!O33='Tab da Seg Fase'!Q33,1,IF('Tab da Seg Fase'!O33&gt;'Tab da Seg Fase'!Q33,2)))</f>
        <v>1</v>
      </c>
      <c r="C27" s="18">
        <f>'Tab da Seg Fase'!R33</f>
        <v>0</v>
      </c>
      <c r="D27" s="18">
        <f>IF('Tab da Seg Fase'!O33&gt;'Tab da Seg Fase'!Q33,0,IF('Tab da Seg Fase'!O33='Tab da Seg Fase'!Q33,1,IF('Tab da Seg Fase'!O33&lt;'Tab da Seg Fase'!Q33,2)))</f>
        <v>1</v>
      </c>
      <c r="E27" s="18">
        <f>IF(ISNUMBER('Tab da Seg Fase'!O33),1,0)</f>
        <v>0</v>
      </c>
      <c r="F27" s="18">
        <f t="shared" si="0"/>
        <v>0</v>
      </c>
      <c r="G27" s="18">
        <f t="shared" si="1"/>
        <v>0</v>
      </c>
      <c r="H27" s="18">
        <f t="shared" si="2"/>
        <v>0</v>
      </c>
      <c r="I27" s="18">
        <f t="shared" si="3"/>
        <v>0</v>
      </c>
      <c r="J27" s="18">
        <f t="shared" si="4"/>
        <v>0</v>
      </c>
      <c r="K27" s="18">
        <f t="shared" si="5"/>
        <v>0</v>
      </c>
      <c r="L27" s="37"/>
      <c r="W27" s="22"/>
      <c r="X27" s="22"/>
      <c r="Y27" s="22"/>
      <c r="Z27" s="22"/>
      <c r="AA27" s="22"/>
      <c r="AB27" s="22"/>
      <c r="AD27" s="18"/>
      <c r="AE27" s="18"/>
      <c r="AF27" s="18"/>
      <c r="AG27" s="18"/>
    </row>
    <row r="28" spans="1:33" x14ac:dyDescent="0.2">
      <c r="A28" s="18" t="str">
        <f>'Tab da Seg Fase'!N34</f>
        <v>WILLIAM MOREIRA</v>
      </c>
      <c r="B28" s="18">
        <f>IF('Tab da Seg Fase'!O34&lt;'Tab da Seg Fase'!Q34,0,IF('Tab da Seg Fase'!O34='Tab da Seg Fase'!Q34,1,IF('Tab da Seg Fase'!O34&gt;'Tab da Seg Fase'!Q34,2)))</f>
        <v>0</v>
      </c>
      <c r="C28" s="18" t="str">
        <f>'Tab da Seg Fase'!R34</f>
        <v>FRANCISCO</v>
      </c>
      <c r="D28" s="18">
        <f>IF('Tab da Seg Fase'!O34&gt;'Tab da Seg Fase'!Q34,0,IF('Tab da Seg Fase'!O34='Tab da Seg Fase'!Q34,1,IF('Tab da Seg Fase'!O34&lt;'Tab da Seg Fase'!Q34,2)))</f>
        <v>2</v>
      </c>
      <c r="E28" s="18">
        <f>IF(ISNUMBER('Tab da Seg Fase'!O34),1,0)</f>
        <v>1</v>
      </c>
      <c r="F28" s="18">
        <f t="shared" si="0"/>
        <v>0</v>
      </c>
      <c r="G28" s="18">
        <f t="shared" si="1"/>
        <v>0</v>
      </c>
      <c r="H28" s="18">
        <f t="shared" si="2"/>
        <v>1</v>
      </c>
      <c r="I28" s="18">
        <f t="shared" si="3"/>
        <v>1</v>
      </c>
      <c r="J28" s="18">
        <f t="shared" si="4"/>
        <v>0</v>
      </c>
      <c r="K28" s="18">
        <f t="shared" si="5"/>
        <v>0</v>
      </c>
      <c r="L28" s="37"/>
      <c r="R28" s="26"/>
      <c r="W28" s="22"/>
      <c r="X28" s="22"/>
      <c r="Y28" s="22"/>
      <c r="Z28" s="22"/>
      <c r="AA28" s="22"/>
      <c r="AB28" s="22"/>
      <c r="AD28" s="18"/>
      <c r="AE28" s="18"/>
      <c r="AF28" s="18"/>
      <c r="AG28" s="18"/>
    </row>
    <row r="29" spans="1:33" x14ac:dyDescent="0.2">
      <c r="A29" s="18" t="str">
        <f>'Tab da Seg Fase'!N35</f>
        <v>TONINHO</v>
      </c>
      <c r="B29" s="18">
        <f>IF('Tab da Seg Fase'!O35&lt;'Tab da Seg Fase'!Q35,0,IF('Tab da Seg Fase'!O35='Tab da Seg Fase'!Q35,1,IF('Tab da Seg Fase'!O35&gt;'Tab da Seg Fase'!Q35,2)))</f>
        <v>1</v>
      </c>
      <c r="C29" s="18" t="str">
        <f>'Tab da Seg Fase'!R35</f>
        <v>BETO</v>
      </c>
      <c r="D29" s="18">
        <f>IF('Tab da Seg Fase'!O35&gt;'Tab da Seg Fase'!Q35,0,IF('Tab da Seg Fase'!O35='Tab da Seg Fase'!Q35,1,IF('Tab da Seg Fase'!O35&lt;'Tab da Seg Fase'!Q35,2)))</f>
        <v>1</v>
      </c>
      <c r="E29" s="18">
        <f>IF(ISNUMBER('Tab da Seg Fase'!O35),1,0)</f>
        <v>1</v>
      </c>
      <c r="F29" s="18">
        <f t="shared" si="0"/>
        <v>0</v>
      </c>
      <c r="G29" s="18">
        <f t="shared" si="1"/>
        <v>1</v>
      </c>
      <c r="H29" s="18">
        <f t="shared" si="2"/>
        <v>0</v>
      </c>
      <c r="I29" s="18">
        <f t="shared" si="3"/>
        <v>0</v>
      </c>
      <c r="J29" s="18">
        <f t="shared" si="4"/>
        <v>1</v>
      </c>
      <c r="K29" s="18">
        <f t="shared" si="5"/>
        <v>0</v>
      </c>
      <c r="AD29" s="18"/>
      <c r="AE29" s="18"/>
      <c r="AF29" s="18"/>
      <c r="AG29" s="18"/>
    </row>
    <row r="30" spans="1:33" x14ac:dyDescent="0.2">
      <c r="A30" s="18" t="str">
        <f>'Tab da Seg Fase'!N36</f>
        <v>ALCIDES</v>
      </c>
      <c r="B30" s="18">
        <f>IF('Tab da Seg Fase'!O36&lt;'Tab da Seg Fase'!Q36,0,IF('Tab da Seg Fase'!O36='Tab da Seg Fase'!Q36,1,IF('Tab da Seg Fase'!O36&gt;'Tab da Seg Fase'!Q36,2)))</f>
        <v>2</v>
      </c>
      <c r="C30" s="18" t="str">
        <f>'Tab da Seg Fase'!R36</f>
        <v>LUIZ CLAUDIO</v>
      </c>
      <c r="D30" s="18">
        <f>IF('Tab da Seg Fase'!O36&gt;'Tab da Seg Fase'!Q36,0,IF('Tab da Seg Fase'!O36='Tab da Seg Fase'!Q36,1,IF('Tab da Seg Fase'!O36&lt;'Tab da Seg Fase'!Q36,2)))</f>
        <v>0</v>
      </c>
      <c r="E30" s="18">
        <f>IF(ISNUMBER('Tab da Seg Fase'!O36),1,0)</f>
        <v>1</v>
      </c>
      <c r="F30" s="18">
        <f t="shared" si="0"/>
        <v>1</v>
      </c>
      <c r="G30" s="18">
        <f t="shared" si="1"/>
        <v>0</v>
      </c>
      <c r="H30" s="18">
        <f t="shared" si="2"/>
        <v>0</v>
      </c>
      <c r="I30" s="18">
        <f t="shared" si="3"/>
        <v>0</v>
      </c>
      <c r="J30" s="18">
        <f t="shared" si="4"/>
        <v>0</v>
      </c>
      <c r="K30" s="18">
        <f t="shared" si="5"/>
        <v>1</v>
      </c>
      <c r="L30" s="37"/>
      <c r="W30" s="22"/>
      <c r="X30" s="22"/>
      <c r="Y30" s="22"/>
      <c r="Z30" s="22"/>
      <c r="AA30" s="22"/>
      <c r="AB30" s="22"/>
      <c r="AD30" s="18"/>
      <c r="AE30" s="18"/>
      <c r="AF30" s="18"/>
      <c r="AG30" s="18"/>
    </row>
    <row r="31" spans="1:33" x14ac:dyDescent="0.2">
      <c r="A31" s="18" t="str">
        <f>'Tab da Seg Fase'!N37</f>
        <v>MARCELO PORTO</v>
      </c>
      <c r="B31" s="18">
        <f>IF('Tab da Seg Fase'!O37&lt;'Tab da Seg Fase'!Q37,0,IF('Tab da Seg Fase'!O37='Tab da Seg Fase'!Q37,1,IF('Tab da Seg Fase'!O37&gt;'Tab da Seg Fase'!Q37,2)))</f>
        <v>2</v>
      </c>
      <c r="C31" s="18" t="str">
        <f>'Tab da Seg Fase'!R37</f>
        <v>HÉLIO</v>
      </c>
      <c r="D31" s="18">
        <f>IF('Tab da Seg Fase'!O37&gt;'Tab da Seg Fase'!Q37,0,IF('Tab da Seg Fase'!O37='Tab da Seg Fase'!Q37,1,IF('Tab da Seg Fase'!O37&lt;'Tab da Seg Fase'!Q37,2)))</f>
        <v>0</v>
      </c>
      <c r="E31" s="18">
        <f>IF(ISNUMBER('Tab da Seg Fase'!O37),1,0)</f>
        <v>1</v>
      </c>
      <c r="F31" s="18">
        <f t="shared" si="0"/>
        <v>1</v>
      </c>
      <c r="G31" s="18">
        <f t="shared" si="1"/>
        <v>0</v>
      </c>
      <c r="H31" s="18">
        <f t="shared" si="2"/>
        <v>0</v>
      </c>
      <c r="I31" s="18">
        <f t="shared" si="3"/>
        <v>0</v>
      </c>
      <c r="J31" s="18">
        <f t="shared" si="4"/>
        <v>0</v>
      </c>
      <c r="K31" s="18">
        <f t="shared" si="5"/>
        <v>1</v>
      </c>
      <c r="L31" s="37"/>
      <c r="W31" s="22"/>
      <c r="X31" s="22"/>
      <c r="Y31" s="22"/>
      <c r="Z31" s="22"/>
      <c r="AA31" s="22"/>
      <c r="AB31" s="22"/>
    </row>
    <row r="32" spans="1:33" x14ac:dyDescent="0.2">
      <c r="A32" s="18">
        <f>'Tab da Seg Fase'!N38</f>
        <v>0</v>
      </c>
      <c r="B32" s="18">
        <f>IF('Tab da Seg Fase'!O38&lt;'Tab da Seg Fase'!Q38,0,IF('Tab da Seg Fase'!O38='Tab da Seg Fase'!Q38,1,IF('Tab da Seg Fase'!O38&gt;'Tab da Seg Fase'!Q38,2)))</f>
        <v>1</v>
      </c>
      <c r="C32" s="18">
        <f>'Tab da Seg Fase'!R38</f>
        <v>0</v>
      </c>
      <c r="D32" s="18">
        <f>IF('Tab da Seg Fase'!O38&gt;'Tab da Seg Fase'!Q38,0,IF('Tab da Seg Fase'!O38='Tab da Seg Fase'!Q38,1,IF('Tab da Seg Fase'!O38&lt;'Tab da Seg Fase'!Q38,2)))</f>
        <v>1</v>
      </c>
      <c r="E32" s="18">
        <f>IF(ISNUMBER('Tab da Seg Fase'!O38),1,0)</f>
        <v>0</v>
      </c>
      <c r="F32" s="18">
        <f t="shared" si="0"/>
        <v>0</v>
      </c>
      <c r="G32" s="18">
        <f t="shared" si="1"/>
        <v>0</v>
      </c>
      <c r="H32" s="18">
        <f t="shared" si="2"/>
        <v>0</v>
      </c>
      <c r="I32" s="18">
        <f t="shared" si="3"/>
        <v>0</v>
      </c>
      <c r="J32" s="18">
        <f t="shared" si="4"/>
        <v>0</v>
      </c>
      <c r="K32" s="18">
        <f t="shared" si="5"/>
        <v>0</v>
      </c>
      <c r="L32" s="37"/>
      <c r="R32" s="26"/>
      <c r="W32" s="22"/>
      <c r="X32" s="22"/>
      <c r="Y32" s="22"/>
      <c r="Z32" s="22"/>
      <c r="AA32" s="22"/>
      <c r="AB32" s="22"/>
    </row>
    <row r="33" spans="1:28" x14ac:dyDescent="0.2">
      <c r="A33" s="18">
        <f>'Tab da Seg Fase'!N39</f>
        <v>0</v>
      </c>
      <c r="B33" s="18">
        <f>IF('Tab da Seg Fase'!O39&lt;'Tab da Seg Fase'!Q39,0,IF('Tab da Seg Fase'!O39='Tab da Seg Fase'!Q39,1,IF('Tab da Seg Fase'!O39&gt;'Tab da Seg Fase'!Q39,2)))</f>
        <v>1</v>
      </c>
      <c r="C33" s="18">
        <f>'Tab da Seg Fase'!R39</f>
        <v>0</v>
      </c>
      <c r="D33" s="18">
        <f>IF('Tab da Seg Fase'!O39&gt;'Tab da Seg Fase'!Q39,0,IF('Tab da Seg Fase'!O39='Tab da Seg Fase'!Q39,1,IF('Tab da Seg Fase'!O39&lt;'Tab da Seg Fase'!Q39,2)))</f>
        <v>1</v>
      </c>
      <c r="E33" s="18">
        <f>IF(ISNUMBER('Tab da Seg Fase'!O39),1,0)</f>
        <v>0</v>
      </c>
      <c r="F33" s="18">
        <f t="shared" si="0"/>
        <v>0</v>
      </c>
      <c r="G33" s="18">
        <f t="shared" si="1"/>
        <v>0</v>
      </c>
      <c r="H33" s="18">
        <f t="shared" si="2"/>
        <v>0</v>
      </c>
      <c r="I33" s="18">
        <f t="shared" si="3"/>
        <v>0</v>
      </c>
      <c r="J33" s="18">
        <f t="shared" si="4"/>
        <v>0</v>
      </c>
      <c r="K33" s="18">
        <f t="shared" si="5"/>
        <v>0</v>
      </c>
    </row>
    <row r="34" spans="1:28" x14ac:dyDescent="0.2">
      <c r="A34" s="18">
        <f>'Tab da Seg Fase'!N40</f>
        <v>0</v>
      </c>
      <c r="B34" s="18">
        <f>IF('Tab da Seg Fase'!O40&lt;'Tab da Seg Fase'!Q40,0,IF('Tab da Seg Fase'!O40='Tab da Seg Fase'!Q40,1,IF('Tab da Seg Fase'!O40&gt;'Tab da Seg Fase'!Q40,2)))</f>
        <v>1</v>
      </c>
      <c r="C34" s="18">
        <f>'Tab da Seg Fase'!R40</f>
        <v>0</v>
      </c>
      <c r="D34" s="18">
        <f>IF('Tab da Seg Fase'!O40&gt;'Tab da Seg Fase'!Q40,0,IF('Tab da Seg Fase'!O40='Tab da Seg Fase'!Q40,1,IF('Tab da Seg Fase'!O40&lt;'Tab da Seg Fase'!Q40,2)))</f>
        <v>1</v>
      </c>
      <c r="E34" s="18">
        <f>IF(ISNUMBER('Tab da Seg Fase'!O40),1,0)</f>
        <v>0</v>
      </c>
      <c r="F34" s="18">
        <f t="shared" si="0"/>
        <v>0</v>
      </c>
      <c r="G34" s="18">
        <f t="shared" si="1"/>
        <v>0</v>
      </c>
      <c r="H34" s="18">
        <f t="shared" si="2"/>
        <v>0</v>
      </c>
      <c r="I34" s="18">
        <f t="shared" si="3"/>
        <v>0</v>
      </c>
      <c r="J34" s="18">
        <f t="shared" si="4"/>
        <v>0</v>
      </c>
      <c r="K34" s="18">
        <f t="shared" si="5"/>
        <v>0</v>
      </c>
      <c r="L34" s="37"/>
      <c r="W34" s="22"/>
      <c r="X34" s="22"/>
      <c r="Y34" s="22"/>
      <c r="Z34" s="22"/>
      <c r="AA34" s="22"/>
      <c r="AB34" s="22"/>
    </row>
    <row r="35" spans="1:28" x14ac:dyDescent="0.2">
      <c r="A35" s="18" t="str">
        <f>'Tab da Seg Fase'!N41</f>
        <v>TONINHO</v>
      </c>
      <c r="B35" s="18">
        <f>IF('Tab da Seg Fase'!O41&lt;'Tab da Seg Fase'!Q41,0,IF('Tab da Seg Fase'!O41='Tab da Seg Fase'!Q41,1,IF('Tab da Seg Fase'!O41&gt;'Tab da Seg Fase'!Q41,2)))</f>
        <v>0</v>
      </c>
      <c r="C35" s="18" t="str">
        <f>'Tab da Seg Fase'!R41</f>
        <v>ALCIDES</v>
      </c>
      <c r="D35" s="18">
        <f>IF('Tab da Seg Fase'!O41&gt;'Tab da Seg Fase'!Q41,0,IF('Tab da Seg Fase'!O41='Tab da Seg Fase'!Q41,1,IF('Tab da Seg Fase'!O41&lt;'Tab da Seg Fase'!Q41,2)))</f>
        <v>2</v>
      </c>
      <c r="E35" s="18">
        <f>IF(ISNUMBER('Tab da Seg Fase'!O41),1,0)</f>
        <v>1</v>
      </c>
      <c r="F35" s="18">
        <f t="shared" si="0"/>
        <v>0</v>
      </c>
      <c r="G35" s="18">
        <f t="shared" si="1"/>
        <v>0</v>
      </c>
      <c r="H35" s="18">
        <f t="shared" si="2"/>
        <v>1</v>
      </c>
      <c r="I35" s="18">
        <f t="shared" si="3"/>
        <v>1</v>
      </c>
      <c r="J35" s="18">
        <f t="shared" si="4"/>
        <v>0</v>
      </c>
      <c r="K35" s="18">
        <f t="shared" si="5"/>
        <v>0</v>
      </c>
      <c r="L35" s="37"/>
      <c r="W35" s="22"/>
      <c r="X35" s="22"/>
      <c r="Y35" s="22"/>
      <c r="Z35" s="22"/>
      <c r="AA35" s="22"/>
      <c r="AB35" s="22"/>
    </row>
    <row r="36" spans="1:28" x14ac:dyDescent="0.2">
      <c r="L36" s="37"/>
      <c r="R36" s="26"/>
      <c r="W36" s="22"/>
      <c r="X36" s="22"/>
      <c r="Y36" s="22"/>
      <c r="Z36" s="22"/>
      <c r="AA36" s="22"/>
      <c r="AB36" s="22"/>
    </row>
    <row r="37" spans="1:28" x14ac:dyDescent="0.2">
      <c r="L37" s="25"/>
      <c r="W37" s="18"/>
      <c r="X37" s="22"/>
      <c r="Y37" s="22"/>
      <c r="Z37" s="22"/>
      <c r="AA37" s="22"/>
      <c r="AB37" s="22"/>
    </row>
    <row r="38" spans="1:28" x14ac:dyDescent="0.2">
      <c r="L38" s="37"/>
      <c r="W38" s="22"/>
      <c r="X38" s="22"/>
      <c r="Y38" s="22"/>
      <c r="Z38" s="22"/>
      <c r="AA38" s="22"/>
      <c r="AB38" s="22"/>
    </row>
    <row r="39" spans="1:28" x14ac:dyDescent="0.2">
      <c r="L39" s="37"/>
      <c r="W39" s="22"/>
      <c r="X39" s="22"/>
      <c r="Y39" s="22"/>
      <c r="Z39" s="22"/>
      <c r="AA39" s="22"/>
      <c r="AB39" s="22"/>
    </row>
    <row r="40" spans="1:28" x14ac:dyDescent="0.2">
      <c r="L40" s="37"/>
      <c r="R40" s="26"/>
      <c r="W40" s="22"/>
      <c r="X40" s="22"/>
      <c r="Y40" s="22"/>
      <c r="Z40" s="22"/>
      <c r="AA40" s="22"/>
      <c r="AB40" s="22"/>
    </row>
    <row r="41" spans="1:28" x14ac:dyDescent="0.2">
      <c r="L41" s="37"/>
      <c r="W41" s="18"/>
      <c r="X41" s="22"/>
      <c r="Y41" s="22"/>
      <c r="Z41" s="22"/>
      <c r="AA41" s="22"/>
      <c r="AB41" s="22"/>
    </row>
    <row r="42" spans="1:28" x14ac:dyDescent="0.2">
      <c r="L42" s="37"/>
      <c r="W42" s="22"/>
      <c r="X42" s="22"/>
      <c r="Y42" s="22"/>
      <c r="Z42" s="22"/>
      <c r="AA42" s="22"/>
      <c r="AB42" s="22"/>
    </row>
    <row r="43" spans="1:28" x14ac:dyDescent="0.2">
      <c r="L43" s="37"/>
      <c r="W43" s="22"/>
      <c r="X43" s="22"/>
      <c r="Y43" s="22"/>
      <c r="Z43" s="22"/>
      <c r="AA43" s="22"/>
      <c r="AB43" s="22"/>
    </row>
    <row r="44" spans="1:28" x14ac:dyDescent="0.2">
      <c r="L44" s="37"/>
      <c r="R44" s="26"/>
      <c r="W44" s="22"/>
      <c r="X44" s="22"/>
      <c r="Y44" s="22"/>
      <c r="Z44" s="22"/>
      <c r="AA44" s="22"/>
      <c r="AB44" s="22"/>
    </row>
    <row r="45" spans="1:28" x14ac:dyDescent="0.2">
      <c r="L45" s="25"/>
      <c r="W45" s="18"/>
      <c r="X45" s="22"/>
      <c r="Y45" s="22"/>
      <c r="Z45" s="22"/>
      <c r="AA45" s="22"/>
      <c r="AB45" s="22"/>
    </row>
    <row r="46" spans="1:28" x14ac:dyDescent="0.2">
      <c r="L46" s="37"/>
      <c r="W46" s="22"/>
      <c r="X46" s="22"/>
      <c r="Y46" s="22"/>
      <c r="Z46" s="22"/>
      <c r="AA46" s="22"/>
      <c r="AB46" s="22"/>
    </row>
    <row r="47" spans="1:28" x14ac:dyDescent="0.2">
      <c r="L47" s="37"/>
      <c r="W47" s="22"/>
      <c r="X47" s="22"/>
      <c r="Y47" s="22"/>
      <c r="Z47" s="22"/>
      <c r="AA47" s="22"/>
      <c r="AB47" s="22"/>
    </row>
    <row r="48" spans="1:28" x14ac:dyDescent="0.2">
      <c r="L48" s="37"/>
      <c r="R48" s="26"/>
      <c r="W48" s="22"/>
      <c r="X48" s="22"/>
      <c r="Y48" s="22"/>
      <c r="Z48" s="22"/>
      <c r="AA48" s="22"/>
      <c r="AB48" s="22"/>
    </row>
  </sheetData>
  <pageMargins left="0.59055118110236227" right="0.59055118110236227" top="0.59055118110236227" bottom="0.59055118110236227" header="0.51181102362204722" footer="0.51181102362204722"/>
  <pageSetup paperSize="9" orientation="landscape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96"/>
  <sheetViews>
    <sheetView topLeftCell="A27" zoomScale="80" zoomScaleNormal="80" workbookViewId="0">
      <selection activeCell="N46" sqref="N46"/>
    </sheetView>
  </sheetViews>
  <sheetFormatPr defaultRowHeight="12" x14ac:dyDescent="0.25"/>
  <cols>
    <col min="1" max="1" width="8.7109375" style="24" customWidth="1"/>
    <col min="2" max="2" width="5.7109375" style="27" customWidth="1"/>
    <col min="3" max="3" width="20.7109375" style="27" customWidth="1"/>
    <col min="4" max="13" width="4.7109375" style="24" customWidth="1"/>
    <col min="14" max="14" width="23.7109375" style="27" customWidth="1"/>
    <col min="15" max="17" width="4.7109375" style="24" customWidth="1"/>
    <col min="18" max="18" width="23.7109375" style="27" customWidth="1"/>
    <col min="19" max="28" width="4.7109375" style="24" customWidth="1"/>
    <col min="29" max="29" width="9.140625" style="47"/>
    <col min="30" max="16384" width="9.140625" style="24"/>
  </cols>
  <sheetData>
    <row r="1" spans="1:30" ht="30" x14ac:dyDescent="0.25">
      <c r="A1" s="180" t="str">
        <f>'Classif da Prim Fase'!A1</f>
        <v>FEDERAÇÃO BRASILIENSE DE FUTEBOL DE MESA - 3 Toques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180"/>
      <c r="Z1" s="180"/>
      <c r="AA1" s="180"/>
      <c r="AB1" s="180"/>
    </row>
    <row r="2" spans="1:30" ht="27.75" x14ac:dyDescent="0.25">
      <c r="A2" s="181" t="str">
        <f>'Tab Primeira Fase'!A2:AB2</f>
        <v>IX Copa Centro-Oeste Individual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</row>
    <row r="3" spans="1:30" ht="25.5" x14ac:dyDescent="0.25">
      <c r="A3" s="182" t="s">
        <v>93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</row>
    <row r="5" spans="1:30" ht="20.100000000000001" customHeight="1" x14ac:dyDescent="0.25">
      <c r="A5" s="48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</row>
    <row r="6" spans="1:30" s="107" customFormat="1" ht="24" customHeight="1" x14ac:dyDescent="0.25">
      <c r="A6" s="108" t="s">
        <v>37</v>
      </c>
      <c r="B6" s="108" t="s">
        <v>6</v>
      </c>
      <c r="C6" s="108" t="s">
        <v>35</v>
      </c>
      <c r="D6" s="178" t="s">
        <v>7</v>
      </c>
      <c r="E6" s="178"/>
      <c r="F6" s="178"/>
      <c r="G6" s="178"/>
      <c r="H6" s="178"/>
      <c r="I6" s="178"/>
      <c r="J6" s="178"/>
      <c r="K6" s="178"/>
      <c r="L6" s="178"/>
      <c r="M6" s="178"/>
      <c r="N6" s="109"/>
      <c r="O6" s="179" t="s">
        <v>8</v>
      </c>
      <c r="P6" s="179"/>
      <c r="Q6" s="179"/>
      <c r="R6" s="109"/>
      <c r="S6" s="178" t="s">
        <v>7</v>
      </c>
      <c r="T6" s="178"/>
      <c r="U6" s="178"/>
      <c r="V6" s="178"/>
      <c r="W6" s="178"/>
      <c r="X6" s="178"/>
      <c r="Y6" s="178"/>
      <c r="Z6" s="178"/>
      <c r="AA6" s="178"/>
      <c r="AB6" s="178"/>
    </row>
    <row r="7" spans="1:30" s="38" customFormat="1" ht="24" customHeight="1" x14ac:dyDescent="0.25">
      <c r="A7" s="188">
        <v>0.41666666666666669</v>
      </c>
      <c r="B7" s="110">
        <v>4</v>
      </c>
      <c r="C7" s="115" t="str">
        <f ca="1">'Classif da Prim Fase'!$C$32</f>
        <v>IZALCI</v>
      </c>
      <c r="D7" s="112">
        <v>10</v>
      </c>
      <c r="E7" s="112">
        <v>10</v>
      </c>
      <c r="F7" s="112"/>
      <c r="G7" s="112"/>
      <c r="H7" s="112"/>
      <c r="I7" s="112"/>
      <c r="J7" s="112"/>
      <c r="K7" s="112"/>
      <c r="L7" s="112"/>
      <c r="M7" s="112"/>
      <c r="N7" s="111" t="str">
        <f ca="1">'Classif da Prim Fase'!$C$10</f>
        <v>MARCELO PORTO</v>
      </c>
      <c r="O7" s="114">
        <f t="shared" ref="O7:O14" si="0">IF(D7="","",IF(D7=0,0,COUNT(D7:M7)))</f>
        <v>2</v>
      </c>
      <c r="P7" s="113" t="s">
        <v>9</v>
      </c>
      <c r="Q7" s="114">
        <f t="shared" ref="Q7:Q14" si="1">IF(S7="","",IF(S7=0,0,COUNT(S7:AB7)))</f>
        <v>1</v>
      </c>
      <c r="R7" s="111" t="str">
        <f ca="1">'Classif da Prim Fase'!$C$41</f>
        <v>JEAN</v>
      </c>
      <c r="S7" s="113">
        <v>8</v>
      </c>
      <c r="T7" s="113"/>
      <c r="U7" s="113"/>
      <c r="V7" s="113"/>
      <c r="W7" s="113"/>
      <c r="X7" s="113"/>
      <c r="Y7" s="113"/>
      <c r="Z7" s="113"/>
      <c r="AA7" s="113"/>
      <c r="AB7" s="113"/>
      <c r="AC7" s="27" t="s">
        <v>4</v>
      </c>
      <c r="AD7" s="38" t="s">
        <v>110</v>
      </c>
    </row>
    <row r="8" spans="1:30" s="38" customFormat="1" ht="24" customHeight="1" x14ac:dyDescent="0.25">
      <c r="A8" s="188"/>
      <c r="B8" s="110">
        <v>5</v>
      </c>
      <c r="C8" s="115" t="str">
        <f ca="1">'Classif da Prim Fase'!$C$42</f>
        <v>WILLIAM MOREIRA</v>
      </c>
      <c r="D8" s="112">
        <v>0</v>
      </c>
      <c r="E8" s="112"/>
      <c r="F8" s="112"/>
      <c r="G8" s="112"/>
      <c r="H8" s="112"/>
      <c r="I8" s="112"/>
      <c r="J8" s="112"/>
      <c r="K8" s="112"/>
      <c r="L8" s="112"/>
      <c r="M8" s="112"/>
      <c r="N8" s="111" t="str">
        <f ca="1">'Classif da Prim Fase'!$C$20</f>
        <v>HÉLIO</v>
      </c>
      <c r="O8" s="114">
        <f t="shared" si="0"/>
        <v>0</v>
      </c>
      <c r="P8" s="113" t="s">
        <v>9</v>
      </c>
      <c r="Q8" s="114">
        <f t="shared" si="1"/>
        <v>0</v>
      </c>
      <c r="R8" s="111" t="str">
        <f ca="1">'Classif da Prim Fase'!$C$31</f>
        <v>MARQUINHOS</v>
      </c>
      <c r="S8" s="113">
        <v>0</v>
      </c>
      <c r="T8" s="113"/>
      <c r="U8" s="113"/>
      <c r="V8" s="113"/>
      <c r="W8" s="113"/>
      <c r="X8" s="113"/>
      <c r="Y8" s="113"/>
      <c r="Z8" s="113"/>
      <c r="AA8" s="113"/>
      <c r="AB8" s="113"/>
      <c r="AC8" s="27" t="s">
        <v>32</v>
      </c>
      <c r="AD8" s="38" t="s">
        <v>110</v>
      </c>
    </row>
    <row r="9" spans="1:30" s="38" customFormat="1" ht="24" customHeight="1" x14ac:dyDescent="0.25">
      <c r="A9" s="188"/>
      <c r="B9" s="110">
        <v>6</v>
      </c>
      <c r="C9" s="116" t="str">
        <f ca="1">'Classif da Prim Fase'!$C$30</f>
        <v>HEAVY</v>
      </c>
      <c r="D9" s="112">
        <v>10</v>
      </c>
      <c r="E9" s="112"/>
      <c r="F9" s="112"/>
      <c r="G9" s="112"/>
      <c r="H9" s="112"/>
      <c r="I9" s="112"/>
      <c r="J9" s="112"/>
      <c r="K9" s="112"/>
      <c r="L9" s="112"/>
      <c r="M9" s="112"/>
      <c r="N9" s="111" t="str">
        <f ca="1">'Auxiliar (2)'!L2</f>
        <v>MAGNO</v>
      </c>
      <c r="O9" s="114">
        <f t="shared" si="0"/>
        <v>1</v>
      </c>
      <c r="P9" s="113" t="s">
        <v>9</v>
      </c>
      <c r="Q9" s="114">
        <f t="shared" si="1"/>
        <v>2</v>
      </c>
      <c r="R9" s="111" t="str">
        <f ca="1">'Auxiliar (2)'!L4</f>
        <v>BETO</v>
      </c>
      <c r="S9" s="113">
        <v>2</v>
      </c>
      <c r="T9" s="113">
        <v>3</v>
      </c>
      <c r="U9" s="113"/>
      <c r="V9" s="113"/>
      <c r="W9" s="113"/>
      <c r="X9" s="113"/>
      <c r="Y9" s="113"/>
      <c r="Z9" s="113"/>
      <c r="AA9" s="113"/>
      <c r="AB9" s="113"/>
      <c r="AC9" s="27" t="s">
        <v>36</v>
      </c>
    </row>
    <row r="10" spans="1:30" s="38" customFormat="1" ht="24" customHeight="1" x14ac:dyDescent="0.25">
      <c r="A10" s="188"/>
      <c r="B10" s="110">
        <v>7</v>
      </c>
      <c r="C10" s="116" t="str">
        <f ca="1">'Classif da Prim Fase'!$C$40</f>
        <v>AMAURI</v>
      </c>
      <c r="D10" s="112">
        <v>7</v>
      </c>
      <c r="E10" s="112"/>
      <c r="F10" s="112"/>
      <c r="G10" s="112"/>
      <c r="H10" s="112"/>
      <c r="I10" s="112"/>
      <c r="J10" s="112"/>
      <c r="K10" s="112"/>
      <c r="L10" s="112"/>
      <c r="M10" s="112"/>
      <c r="N10" s="111" t="str">
        <f ca="1">'Auxiliar (2)'!L6</f>
        <v>VANDER</v>
      </c>
      <c r="O10" s="114">
        <f t="shared" si="0"/>
        <v>1</v>
      </c>
      <c r="P10" s="113" t="s">
        <v>9</v>
      </c>
      <c r="Q10" s="114">
        <f t="shared" si="1"/>
        <v>1</v>
      </c>
      <c r="R10" s="111" t="str">
        <f ca="1">'Auxiliar (2)'!L8</f>
        <v>VASQUES</v>
      </c>
      <c r="S10" s="113">
        <v>11</v>
      </c>
      <c r="T10" s="113"/>
      <c r="U10" s="113"/>
      <c r="V10" s="113"/>
      <c r="W10" s="113"/>
      <c r="X10" s="113"/>
      <c r="Y10" s="113"/>
      <c r="Z10" s="113"/>
      <c r="AA10" s="113"/>
      <c r="AB10" s="113"/>
      <c r="AC10" s="27" t="s">
        <v>37</v>
      </c>
    </row>
    <row r="11" spans="1:30" s="38" customFormat="1" ht="24" customHeight="1" x14ac:dyDescent="0.25">
      <c r="A11" s="188"/>
      <c r="B11" s="110">
        <v>8</v>
      </c>
      <c r="C11" s="116" t="str">
        <f ca="1">'Classif da Prim Fase'!$C$21</f>
        <v>AÉCIO</v>
      </c>
      <c r="D11" s="112">
        <v>13</v>
      </c>
      <c r="E11" s="112">
        <v>5</v>
      </c>
      <c r="F11" s="112">
        <v>5</v>
      </c>
      <c r="G11" s="112"/>
      <c r="H11" s="112"/>
      <c r="I11" s="112"/>
      <c r="J11" s="112"/>
      <c r="K11" s="112"/>
      <c r="L11" s="112"/>
      <c r="M11" s="112"/>
      <c r="N11" s="111" t="str">
        <f ca="1">'Auxiliar (2)'!L10</f>
        <v>ALCIDES</v>
      </c>
      <c r="O11" s="114">
        <f t="shared" si="0"/>
        <v>3</v>
      </c>
      <c r="P11" s="113" t="s">
        <v>9</v>
      </c>
      <c r="Q11" s="114">
        <f t="shared" si="1"/>
        <v>0</v>
      </c>
      <c r="R11" s="111" t="str">
        <f ca="1">'Auxiliar (2)'!L12</f>
        <v>JULIANO</v>
      </c>
      <c r="S11" s="113">
        <v>0</v>
      </c>
      <c r="T11" s="113"/>
      <c r="U11" s="113"/>
      <c r="V11" s="113"/>
      <c r="W11" s="113"/>
      <c r="X11" s="113"/>
      <c r="Y11" s="113"/>
      <c r="Z11" s="113"/>
      <c r="AA11" s="113"/>
      <c r="AB11" s="113"/>
      <c r="AC11" s="27" t="s">
        <v>92</v>
      </c>
    </row>
    <row r="12" spans="1:30" s="38" customFormat="1" ht="24" customHeight="1" x14ac:dyDescent="0.25">
      <c r="A12" s="188"/>
      <c r="B12" s="110">
        <v>9</v>
      </c>
      <c r="C12" s="116" t="str">
        <f ca="1">'Classif da Prim Fase'!$C$11</f>
        <v>ANDRÉ BRANDÃO</v>
      </c>
      <c r="D12" s="112">
        <v>7</v>
      </c>
      <c r="E12" s="112"/>
      <c r="F12" s="112"/>
      <c r="G12" s="112"/>
      <c r="H12" s="112"/>
      <c r="I12" s="112"/>
      <c r="J12" s="112"/>
      <c r="K12" s="112"/>
      <c r="L12" s="112"/>
      <c r="M12" s="112"/>
      <c r="N12" s="111" t="str">
        <f ca="1">'Auxiliar (2)'!L14</f>
        <v>LUIZ CLAUDIO</v>
      </c>
      <c r="O12" s="114">
        <f t="shared" si="0"/>
        <v>1</v>
      </c>
      <c r="P12" s="113" t="s">
        <v>9</v>
      </c>
      <c r="Q12" s="114">
        <f t="shared" si="1"/>
        <v>0</v>
      </c>
      <c r="R12" s="111" t="str">
        <f ca="1">'Auxiliar (2)'!L16</f>
        <v>RODRIGO BARROS</v>
      </c>
      <c r="S12" s="113">
        <v>0</v>
      </c>
      <c r="T12" s="113"/>
      <c r="U12" s="113"/>
      <c r="V12" s="113"/>
      <c r="W12" s="113"/>
      <c r="X12" s="113"/>
      <c r="Y12" s="113"/>
      <c r="Z12" s="113"/>
      <c r="AA12" s="113"/>
      <c r="AB12" s="113"/>
      <c r="AC12" s="27" t="s">
        <v>11</v>
      </c>
    </row>
    <row r="13" spans="1:30" s="38" customFormat="1" ht="24" customHeight="1" x14ac:dyDescent="0.25">
      <c r="A13" s="188"/>
      <c r="B13" s="110">
        <v>11</v>
      </c>
      <c r="C13" s="115" t="s">
        <v>78</v>
      </c>
      <c r="D13" s="112">
        <v>0</v>
      </c>
      <c r="E13" s="112"/>
      <c r="F13" s="112"/>
      <c r="G13" s="112"/>
      <c r="H13" s="112"/>
      <c r="I13" s="112"/>
      <c r="J13" s="112"/>
      <c r="K13" s="112"/>
      <c r="L13" s="112"/>
      <c r="M13" s="112"/>
      <c r="N13" s="111" t="str">
        <f ca="1">'Classif da Prim Fase'!$C$12</f>
        <v>FRANCISCO</v>
      </c>
      <c r="O13" s="114">
        <f t="shared" si="0"/>
        <v>0</v>
      </c>
      <c r="P13" s="113" t="s">
        <v>9</v>
      </c>
      <c r="Q13" s="114">
        <f t="shared" si="1"/>
        <v>0</v>
      </c>
      <c r="R13" s="111" t="str">
        <f ca="1">'Classif da Prim Fase'!$C$43</f>
        <v>LUIZ GOMES</v>
      </c>
      <c r="S13" s="113">
        <v>0</v>
      </c>
      <c r="T13" s="113"/>
      <c r="U13" s="113"/>
      <c r="V13" s="113"/>
      <c r="W13" s="113"/>
      <c r="X13" s="113"/>
      <c r="Y13" s="113"/>
      <c r="Z13" s="113"/>
      <c r="AA13" s="113"/>
      <c r="AB13" s="113"/>
      <c r="AC13" s="27" t="s">
        <v>6</v>
      </c>
      <c r="AD13" s="38" t="s">
        <v>111</v>
      </c>
    </row>
    <row r="14" spans="1:30" s="38" customFormat="1" ht="24" customHeight="1" x14ac:dyDescent="0.25">
      <c r="A14" s="188"/>
      <c r="B14" s="110">
        <v>12</v>
      </c>
      <c r="C14" s="115" t="s">
        <v>64</v>
      </c>
      <c r="D14" s="112">
        <v>7</v>
      </c>
      <c r="E14" s="112"/>
      <c r="F14" s="112"/>
      <c r="G14" s="112"/>
      <c r="H14" s="112"/>
      <c r="I14" s="112"/>
      <c r="J14" s="112"/>
      <c r="K14" s="112"/>
      <c r="L14" s="112"/>
      <c r="M14" s="112"/>
      <c r="N14" s="111" t="str">
        <f ca="1">'Classif da Prim Fase'!$C$22</f>
        <v>FELIPE</v>
      </c>
      <c r="O14" s="114">
        <f t="shared" si="0"/>
        <v>1</v>
      </c>
      <c r="P14" s="113" t="s">
        <v>9</v>
      </c>
      <c r="Q14" s="114">
        <f t="shared" si="1"/>
        <v>1</v>
      </c>
      <c r="R14" s="111" t="str">
        <f ca="1">'Classif da Prim Fase'!$C$33</f>
        <v>PAULO CÉSAR</v>
      </c>
      <c r="S14" s="113">
        <v>8</v>
      </c>
      <c r="T14" s="113"/>
      <c r="U14" s="113"/>
      <c r="V14" s="113"/>
      <c r="W14" s="113"/>
      <c r="X14" s="113"/>
      <c r="Y14" s="113"/>
      <c r="Z14" s="113"/>
      <c r="AA14" s="113"/>
      <c r="AB14" s="113"/>
      <c r="AC14" s="27" t="s">
        <v>24</v>
      </c>
      <c r="AD14" s="38" t="s">
        <v>111</v>
      </c>
    </row>
    <row r="15" spans="1:30" s="38" customFormat="1" ht="24" customHeight="1" x14ac:dyDescent="0.25">
      <c r="A15" s="189">
        <v>0.45833333333333331</v>
      </c>
      <c r="B15" s="117">
        <v>4</v>
      </c>
      <c r="C15" s="120" t="str">
        <f ca="1">'Classif da Prim Fase'!$C$10</f>
        <v>MARCELO PORTO</v>
      </c>
      <c r="D15" s="143">
        <v>10</v>
      </c>
      <c r="E15" s="143"/>
      <c r="F15" s="143"/>
      <c r="G15" s="143"/>
      <c r="H15" s="143"/>
      <c r="I15" s="143"/>
      <c r="J15" s="143"/>
      <c r="K15" s="143"/>
      <c r="L15" s="123"/>
      <c r="M15" s="143"/>
      <c r="N15" s="118" t="str">
        <f ca="1">'Classif da Prim Fase'!C30</f>
        <v>HEAVY</v>
      </c>
      <c r="O15" s="121">
        <f>IF(D15="","",IF(D15=0,0,COUNT(D15:M15)))</f>
        <v>1</v>
      </c>
      <c r="P15" s="122" t="s">
        <v>9</v>
      </c>
      <c r="Q15" s="121">
        <f>IF(S15="","",IF(S15=0,0,COUNT(S15:AB15)))</f>
        <v>1</v>
      </c>
      <c r="R15" s="118" t="str">
        <f ca="1">'Classif da Prim Fase'!C21</f>
        <v>AÉCIO</v>
      </c>
      <c r="S15" s="122">
        <v>13</v>
      </c>
      <c r="T15" s="123"/>
      <c r="U15" s="122"/>
      <c r="V15" s="122"/>
      <c r="W15" s="122"/>
      <c r="X15" s="122"/>
      <c r="Y15" s="122"/>
      <c r="Z15" s="122"/>
      <c r="AA15" s="122"/>
      <c r="AB15" s="122"/>
      <c r="AC15" s="27"/>
      <c r="AD15" s="38" t="s">
        <v>110</v>
      </c>
    </row>
    <row r="16" spans="1:30" s="38" customFormat="1" ht="24" customHeight="1" x14ac:dyDescent="0.25">
      <c r="A16" s="189"/>
      <c r="B16" s="117">
        <v>5</v>
      </c>
      <c r="C16" s="120" t="str">
        <f ca="1">'Classif da Prim Fase'!$C$20</f>
        <v>HÉLIO</v>
      </c>
      <c r="D16" s="143">
        <v>2</v>
      </c>
      <c r="E16" s="143"/>
      <c r="F16" s="143"/>
      <c r="G16" s="143"/>
      <c r="H16" s="143"/>
      <c r="I16" s="143"/>
      <c r="J16" s="143"/>
      <c r="K16" s="143"/>
      <c r="L16" s="123"/>
      <c r="M16" s="143"/>
      <c r="N16" s="119" t="str">
        <f ca="1">'Classif da Prim Fase'!C40</f>
        <v>AMAURI</v>
      </c>
      <c r="O16" s="121">
        <f t="shared" ref="O16:O22" si="2">IF(D16="","",IF(D16=0,0,COUNT(D16:M16)))</f>
        <v>1</v>
      </c>
      <c r="P16" s="122" t="s">
        <v>9</v>
      </c>
      <c r="Q16" s="121">
        <f t="shared" ref="Q16:Q22" si="3">IF(S16="","",IF(S16=0,0,COUNT(S16:AB16)))</f>
        <v>2</v>
      </c>
      <c r="R16" s="119" t="str">
        <f ca="1">'Classif da Prim Fase'!$C$11</f>
        <v>ANDRÉ BRANDÃO</v>
      </c>
      <c r="S16" s="122">
        <v>99</v>
      </c>
      <c r="T16" s="148">
        <v>9</v>
      </c>
      <c r="U16" s="122"/>
      <c r="V16" s="122"/>
      <c r="W16" s="122"/>
      <c r="X16" s="122"/>
      <c r="Y16" s="122"/>
      <c r="Z16" s="122"/>
      <c r="AA16" s="122"/>
      <c r="AB16" s="122"/>
      <c r="AC16" s="27"/>
      <c r="AD16" s="38" t="s">
        <v>110</v>
      </c>
    </row>
    <row r="17" spans="1:30" s="38" customFormat="1" ht="24" customHeight="1" x14ac:dyDescent="0.25">
      <c r="A17" s="189"/>
      <c r="B17" s="117">
        <v>6</v>
      </c>
      <c r="C17" s="117" t="s">
        <v>65</v>
      </c>
      <c r="D17" s="143">
        <v>8</v>
      </c>
      <c r="E17" s="143">
        <v>10</v>
      </c>
      <c r="F17" s="143"/>
      <c r="G17" s="143"/>
      <c r="H17" s="143"/>
      <c r="I17" s="143"/>
      <c r="J17" s="143"/>
      <c r="K17" s="143"/>
      <c r="L17" s="143"/>
      <c r="M17" s="143"/>
      <c r="N17" s="118" t="str">
        <f ca="1">'Classif da Prim Fase'!$C$38</f>
        <v>THIAGO</v>
      </c>
      <c r="O17" s="121">
        <f t="shared" si="2"/>
        <v>2</v>
      </c>
      <c r="P17" s="122" t="s">
        <v>9</v>
      </c>
      <c r="Q17" s="121">
        <f t="shared" si="3"/>
        <v>0</v>
      </c>
      <c r="R17" s="119" t="s">
        <v>62</v>
      </c>
      <c r="S17" s="122">
        <v>0</v>
      </c>
      <c r="T17" s="122"/>
      <c r="U17" s="122"/>
      <c r="V17" s="122"/>
      <c r="W17" s="122"/>
      <c r="X17" s="122"/>
      <c r="Y17" s="122"/>
      <c r="Z17" s="122"/>
      <c r="AA17" s="122"/>
      <c r="AB17" s="122"/>
      <c r="AC17" s="27"/>
    </row>
    <row r="18" spans="1:30" s="38" customFormat="1" ht="24" customHeight="1" x14ac:dyDescent="0.25">
      <c r="A18" s="189"/>
      <c r="B18" s="117">
        <v>7</v>
      </c>
      <c r="C18" s="117" t="s">
        <v>85</v>
      </c>
      <c r="D18" s="143">
        <v>9</v>
      </c>
      <c r="E18" s="143">
        <v>2</v>
      </c>
      <c r="F18" s="143">
        <v>11</v>
      </c>
      <c r="G18" s="143">
        <v>10</v>
      </c>
      <c r="H18" s="143">
        <v>9</v>
      </c>
      <c r="I18" s="143">
        <v>8</v>
      </c>
      <c r="J18" s="143"/>
      <c r="K18" s="143"/>
      <c r="L18" s="143"/>
      <c r="M18" s="143"/>
      <c r="N18" s="118" t="str">
        <f ca="1">'Classif da Prim Fase'!$C$28</f>
        <v>TONINHO</v>
      </c>
      <c r="O18" s="121">
        <f t="shared" si="2"/>
        <v>6</v>
      </c>
      <c r="P18" s="122" t="s">
        <v>9</v>
      </c>
      <c r="Q18" s="121">
        <f t="shared" si="3"/>
        <v>0</v>
      </c>
      <c r="R18" s="119" t="s">
        <v>67</v>
      </c>
      <c r="S18" s="122">
        <v>0</v>
      </c>
      <c r="T18" s="122"/>
      <c r="U18" s="122"/>
      <c r="V18" s="122"/>
      <c r="W18" s="122"/>
      <c r="X18" s="122"/>
      <c r="Y18" s="122"/>
      <c r="Z18" s="122"/>
      <c r="AA18" s="122"/>
      <c r="AB18" s="122"/>
      <c r="AC18" s="27"/>
    </row>
    <row r="19" spans="1:30" s="38" customFormat="1" ht="24" customHeight="1" x14ac:dyDescent="0.25">
      <c r="A19" s="189"/>
      <c r="B19" s="117">
        <v>8</v>
      </c>
      <c r="C19" s="117" t="s">
        <v>86</v>
      </c>
      <c r="D19" s="143">
        <v>0</v>
      </c>
      <c r="E19" s="143"/>
      <c r="F19" s="143"/>
      <c r="G19" s="143"/>
      <c r="H19" s="143"/>
      <c r="I19" s="143"/>
      <c r="J19" s="143"/>
      <c r="K19" s="143"/>
      <c r="L19" s="143"/>
      <c r="M19" s="143"/>
      <c r="N19" s="118" t="str">
        <f ca="1">'Classif da Prim Fase'!$C$18</f>
        <v>JUNIOR</v>
      </c>
      <c r="O19" s="121">
        <f t="shared" si="2"/>
        <v>0</v>
      </c>
      <c r="P19" s="122" t="s">
        <v>9</v>
      </c>
      <c r="Q19" s="121">
        <f t="shared" si="3"/>
        <v>2</v>
      </c>
      <c r="R19" s="119" t="s">
        <v>74</v>
      </c>
      <c r="S19" s="122">
        <v>29</v>
      </c>
      <c r="T19" s="122">
        <v>9</v>
      </c>
      <c r="U19" s="122"/>
      <c r="V19" s="122"/>
      <c r="W19" s="122"/>
      <c r="X19" s="122"/>
      <c r="Y19" s="122"/>
      <c r="Z19" s="122"/>
      <c r="AA19" s="122"/>
      <c r="AB19" s="122"/>
      <c r="AC19" s="27" t="s">
        <v>4</v>
      </c>
    </row>
    <row r="20" spans="1:30" s="38" customFormat="1" ht="24" customHeight="1" x14ac:dyDescent="0.25">
      <c r="A20" s="189"/>
      <c r="B20" s="117">
        <v>9</v>
      </c>
      <c r="C20" s="117" t="s">
        <v>81</v>
      </c>
      <c r="D20" s="143">
        <v>10</v>
      </c>
      <c r="E20" s="143"/>
      <c r="F20" s="143"/>
      <c r="G20" s="143"/>
      <c r="H20" s="143"/>
      <c r="I20" s="143"/>
      <c r="J20" s="143"/>
      <c r="K20" s="143"/>
      <c r="L20" s="143"/>
      <c r="M20" s="143"/>
      <c r="N20" s="118" t="str">
        <f ca="1">'Classif da Prim Fase'!$C$8</f>
        <v>JORGE DIAS</v>
      </c>
      <c r="O20" s="121">
        <f t="shared" si="2"/>
        <v>1</v>
      </c>
      <c r="P20" s="122" t="s">
        <v>9</v>
      </c>
      <c r="Q20" s="121">
        <f t="shared" si="3"/>
        <v>1</v>
      </c>
      <c r="R20" s="119" t="s">
        <v>83</v>
      </c>
      <c r="S20" s="122">
        <v>11</v>
      </c>
      <c r="T20" s="122"/>
      <c r="U20" s="122"/>
      <c r="V20" s="122"/>
      <c r="W20" s="122"/>
      <c r="X20" s="122"/>
      <c r="Y20" s="122"/>
      <c r="Z20" s="122"/>
      <c r="AA20" s="122"/>
      <c r="AB20" s="122"/>
      <c r="AC20" s="27" t="s">
        <v>32</v>
      </c>
    </row>
    <row r="21" spans="1:30" s="38" customFormat="1" ht="24" customHeight="1" x14ac:dyDescent="0.25">
      <c r="A21" s="189"/>
      <c r="B21" s="117">
        <v>11</v>
      </c>
      <c r="C21" s="120" t="str">
        <f ca="1">'Classif da Prim Fase'!$C$41</f>
        <v>JEAN</v>
      </c>
      <c r="D21" s="143">
        <v>9</v>
      </c>
      <c r="E21" s="143">
        <v>11</v>
      </c>
      <c r="F21" s="143">
        <v>8</v>
      </c>
      <c r="G21" s="143"/>
      <c r="H21" s="143"/>
      <c r="I21" s="143"/>
      <c r="J21" s="143"/>
      <c r="K21" s="143"/>
      <c r="L21" s="123"/>
      <c r="M21" s="143"/>
      <c r="N21" s="119" t="str">
        <f ca="1">'Classif da Prim Fase'!$C$32</f>
        <v>IZALCI</v>
      </c>
      <c r="O21" s="121">
        <f t="shared" si="2"/>
        <v>3</v>
      </c>
      <c r="P21" s="122" t="s">
        <v>9</v>
      </c>
      <c r="Q21" s="121">
        <f t="shared" si="3"/>
        <v>1</v>
      </c>
      <c r="R21" s="149" t="str">
        <f ca="1">'Classif da Prim Fase'!C23</f>
        <v>RODRIGO GUIMARÃES</v>
      </c>
      <c r="S21" s="122">
        <v>9</v>
      </c>
      <c r="T21" s="123"/>
      <c r="U21" s="122"/>
      <c r="V21" s="122"/>
      <c r="W21" s="122"/>
      <c r="X21" s="122"/>
      <c r="Y21" s="122"/>
      <c r="Z21" s="122"/>
      <c r="AA21" s="122"/>
      <c r="AB21" s="122"/>
      <c r="AC21" s="27" t="s">
        <v>36</v>
      </c>
      <c r="AD21" s="38" t="s">
        <v>111</v>
      </c>
    </row>
    <row r="22" spans="1:30" s="38" customFormat="1" ht="24" customHeight="1" x14ac:dyDescent="0.25">
      <c r="A22" s="189"/>
      <c r="B22" s="124">
        <v>12</v>
      </c>
      <c r="C22" s="125" t="str">
        <f ca="1">'Classif da Prim Fase'!$C$31</f>
        <v>MARQUINHOS</v>
      </c>
      <c r="D22" s="144">
        <v>10</v>
      </c>
      <c r="E22" s="144">
        <v>11</v>
      </c>
      <c r="F22" s="144">
        <v>2</v>
      </c>
      <c r="G22" s="144"/>
      <c r="H22" s="144"/>
      <c r="I22" s="144"/>
      <c r="J22" s="144"/>
      <c r="K22" s="144"/>
      <c r="L22" s="145"/>
      <c r="M22" s="144"/>
      <c r="N22" s="126" t="str">
        <f ca="1">'Classif da Prim Fase'!$C$42</f>
        <v>WILLIAM MOREIRA</v>
      </c>
      <c r="O22" s="121">
        <f t="shared" si="2"/>
        <v>3</v>
      </c>
      <c r="P22" s="127" t="s">
        <v>9</v>
      </c>
      <c r="Q22" s="121">
        <f t="shared" si="3"/>
        <v>0</v>
      </c>
      <c r="R22" s="126" t="str">
        <f ca="1">'Classif da Prim Fase'!C13</f>
        <v>MALCHER</v>
      </c>
      <c r="S22" s="127">
        <v>0</v>
      </c>
      <c r="T22" s="145"/>
      <c r="U22" s="127"/>
      <c r="V22" s="127"/>
      <c r="W22" s="127"/>
      <c r="X22" s="127"/>
      <c r="Y22" s="127"/>
      <c r="Z22" s="127"/>
      <c r="AA22" s="127"/>
      <c r="AB22" s="127"/>
      <c r="AC22" s="27" t="s">
        <v>37</v>
      </c>
      <c r="AD22" s="38" t="s">
        <v>111</v>
      </c>
    </row>
    <row r="23" spans="1:30" s="38" customFormat="1" ht="24" customHeight="1" x14ac:dyDescent="0.25">
      <c r="A23" s="190">
        <v>0.5</v>
      </c>
      <c r="B23" s="128">
        <v>4</v>
      </c>
      <c r="C23" s="128" t="s">
        <v>88</v>
      </c>
      <c r="D23" s="146">
        <v>11</v>
      </c>
      <c r="E23" s="146">
        <v>7</v>
      </c>
      <c r="F23" s="146"/>
      <c r="G23" s="146"/>
      <c r="H23" s="146"/>
      <c r="I23" s="146"/>
      <c r="J23" s="146"/>
      <c r="K23" s="146"/>
      <c r="L23" s="146"/>
      <c r="M23" s="146"/>
      <c r="N23" s="129" t="s">
        <v>79</v>
      </c>
      <c r="O23" s="147">
        <f t="shared" ref="O23:O30" si="4">IF(D23="","",IF(D23=0,0,COUNT(D23:M23)))</f>
        <v>2</v>
      </c>
      <c r="P23" s="140" t="s">
        <v>9</v>
      </c>
      <c r="Q23" s="147">
        <f t="shared" ref="Q23:Q30" si="5">IF(S23="","",IF(S23=0,0,COUNT(S23:AB23)))</f>
        <v>0</v>
      </c>
      <c r="R23" s="129" t="s">
        <v>77</v>
      </c>
      <c r="S23" s="140">
        <v>0</v>
      </c>
      <c r="T23" s="140"/>
      <c r="U23" s="140"/>
      <c r="V23" s="140"/>
      <c r="W23" s="140"/>
      <c r="X23" s="140"/>
      <c r="Y23" s="140"/>
      <c r="Z23" s="140"/>
      <c r="AA23" s="140"/>
      <c r="AB23" s="140"/>
      <c r="AC23" s="47" t="s">
        <v>108</v>
      </c>
      <c r="AD23" s="38" t="s">
        <v>110</v>
      </c>
    </row>
    <row r="24" spans="1:30" s="38" customFormat="1" ht="24" customHeight="1" x14ac:dyDescent="0.25">
      <c r="A24" s="190"/>
      <c r="B24" s="128">
        <v>5</v>
      </c>
      <c r="C24" s="128" t="s">
        <v>105</v>
      </c>
      <c r="D24" s="146">
        <v>22</v>
      </c>
      <c r="E24" s="146"/>
      <c r="F24" s="146"/>
      <c r="G24" s="146"/>
      <c r="H24" s="146"/>
      <c r="I24" s="146"/>
      <c r="J24" s="146"/>
      <c r="K24" s="146"/>
      <c r="L24" s="146"/>
      <c r="M24" s="146"/>
      <c r="N24" s="129" t="s">
        <v>84</v>
      </c>
      <c r="O24" s="147">
        <f t="shared" si="4"/>
        <v>1</v>
      </c>
      <c r="P24" s="140" t="s">
        <v>9</v>
      </c>
      <c r="Q24" s="147">
        <f t="shared" si="5"/>
        <v>1</v>
      </c>
      <c r="R24" s="129" t="s">
        <v>82</v>
      </c>
      <c r="S24" s="140">
        <v>11</v>
      </c>
      <c r="T24" s="140"/>
      <c r="U24" s="140"/>
      <c r="V24" s="140"/>
      <c r="W24" s="140"/>
      <c r="X24" s="140"/>
      <c r="Y24" s="140"/>
      <c r="Z24" s="140"/>
      <c r="AA24" s="140"/>
      <c r="AB24" s="140"/>
      <c r="AC24" s="47" t="s">
        <v>109</v>
      </c>
      <c r="AD24" s="38" t="s">
        <v>110</v>
      </c>
    </row>
    <row r="25" spans="1:30" s="38" customFormat="1" ht="24" customHeight="1" x14ac:dyDescent="0.25">
      <c r="A25" s="190"/>
      <c r="B25" s="128">
        <v>6</v>
      </c>
      <c r="C25" s="129" t="s">
        <v>62</v>
      </c>
      <c r="D25" s="146">
        <v>0</v>
      </c>
      <c r="E25" s="146"/>
      <c r="F25" s="146"/>
      <c r="G25" s="146"/>
      <c r="H25" s="146"/>
      <c r="I25" s="146"/>
      <c r="J25" s="146"/>
      <c r="K25" s="146"/>
      <c r="L25" s="146"/>
      <c r="M25" s="146"/>
      <c r="N25" s="129" t="s">
        <v>65</v>
      </c>
      <c r="O25" s="147">
        <f t="shared" si="4"/>
        <v>0</v>
      </c>
      <c r="P25" s="140" t="s">
        <v>9</v>
      </c>
      <c r="Q25" s="147">
        <f t="shared" si="5"/>
        <v>0</v>
      </c>
      <c r="R25" s="129" t="str">
        <f ca="1">'Classif da Prim Fase'!$C$8</f>
        <v>JORGE DIAS</v>
      </c>
      <c r="S25" s="140">
        <v>0</v>
      </c>
      <c r="T25" s="140"/>
      <c r="U25" s="140"/>
      <c r="V25" s="140"/>
      <c r="W25" s="140"/>
      <c r="X25" s="140"/>
      <c r="Y25" s="140"/>
      <c r="Z25" s="140"/>
      <c r="AA25" s="140"/>
      <c r="AB25" s="140"/>
      <c r="AC25" s="27"/>
    </row>
    <row r="26" spans="1:30" s="38" customFormat="1" ht="24" customHeight="1" x14ac:dyDescent="0.25">
      <c r="A26" s="190"/>
      <c r="B26" s="128">
        <v>7</v>
      </c>
      <c r="C26" s="129" t="s">
        <v>67</v>
      </c>
      <c r="D26" s="146">
        <v>9</v>
      </c>
      <c r="E26" s="146">
        <v>8</v>
      </c>
      <c r="F26" s="146">
        <v>15</v>
      </c>
      <c r="G26" s="146">
        <v>9</v>
      </c>
      <c r="H26" s="146"/>
      <c r="I26" s="146"/>
      <c r="J26" s="146"/>
      <c r="K26" s="146"/>
      <c r="L26" s="146"/>
      <c r="M26" s="146"/>
      <c r="N26" s="129" t="s">
        <v>85</v>
      </c>
      <c r="O26" s="147">
        <f t="shared" si="4"/>
        <v>4</v>
      </c>
      <c r="P26" s="140" t="s">
        <v>9</v>
      </c>
      <c r="Q26" s="147">
        <f t="shared" si="5"/>
        <v>0</v>
      </c>
      <c r="R26" s="129" t="str">
        <f ca="1">'Classif da Prim Fase'!$C$18</f>
        <v>JUNIOR</v>
      </c>
      <c r="S26" s="140">
        <v>0</v>
      </c>
      <c r="T26" s="140"/>
      <c r="U26" s="140"/>
      <c r="V26" s="140"/>
      <c r="W26" s="140"/>
      <c r="X26" s="140"/>
      <c r="Y26" s="140"/>
      <c r="Z26" s="140"/>
      <c r="AA26" s="140"/>
      <c r="AB26" s="140"/>
      <c r="AC26" s="27"/>
    </row>
    <row r="27" spans="1:30" s="38" customFormat="1" ht="24" customHeight="1" x14ac:dyDescent="0.25">
      <c r="A27" s="190"/>
      <c r="B27" s="128">
        <v>8</v>
      </c>
      <c r="C27" s="129" t="s">
        <v>74</v>
      </c>
      <c r="D27" s="146">
        <v>0</v>
      </c>
      <c r="E27" s="146"/>
      <c r="F27" s="146"/>
      <c r="G27" s="146"/>
      <c r="H27" s="146"/>
      <c r="I27" s="146"/>
      <c r="J27" s="146"/>
      <c r="K27" s="146"/>
      <c r="L27" s="146"/>
      <c r="M27" s="146"/>
      <c r="N27" s="129" t="s">
        <v>81</v>
      </c>
      <c r="O27" s="147">
        <f t="shared" si="4"/>
        <v>0</v>
      </c>
      <c r="P27" s="140" t="s">
        <v>9</v>
      </c>
      <c r="Q27" s="147">
        <f t="shared" si="5"/>
        <v>1</v>
      </c>
      <c r="R27" s="129" t="str">
        <f ca="1">'Classif da Prim Fase'!$C$28</f>
        <v>TONINHO</v>
      </c>
      <c r="S27" s="140">
        <v>11</v>
      </c>
      <c r="T27" s="140"/>
      <c r="U27" s="140"/>
      <c r="V27" s="140"/>
      <c r="W27" s="140"/>
      <c r="X27" s="140"/>
      <c r="Y27" s="140"/>
      <c r="Z27" s="140"/>
      <c r="AA27" s="140"/>
      <c r="AB27" s="140"/>
    </row>
    <row r="28" spans="1:30" s="38" customFormat="1" ht="24" customHeight="1" x14ac:dyDescent="0.25">
      <c r="A28" s="190"/>
      <c r="B28" s="128">
        <v>9</v>
      </c>
      <c r="C28" s="141" t="s">
        <v>83</v>
      </c>
      <c r="D28" s="146">
        <v>11</v>
      </c>
      <c r="E28" s="146">
        <v>2</v>
      </c>
      <c r="F28" s="146">
        <v>11</v>
      </c>
      <c r="G28" s="146">
        <v>11</v>
      </c>
      <c r="H28" s="146"/>
      <c r="I28" s="146"/>
      <c r="J28" s="146"/>
      <c r="K28" s="146"/>
      <c r="L28" s="146" t="s">
        <v>115</v>
      </c>
      <c r="M28" s="146"/>
      <c r="N28" s="129" t="s">
        <v>86</v>
      </c>
      <c r="O28" s="147">
        <f t="shared" si="4"/>
        <v>4</v>
      </c>
      <c r="P28" s="140" t="s">
        <v>9</v>
      </c>
      <c r="Q28" s="147">
        <f t="shared" si="5"/>
        <v>0</v>
      </c>
      <c r="R28" s="129" t="str">
        <f ca="1">'Classif da Prim Fase'!$C$38</f>
        <v>THIAGO</v>
      </c>
      <c r="S28" s="140">
        <v>0</v>
      </c>
      <c r="T28" s="140"/>
      <c r="U28" s="140"/>
      <c r="V28" s="140"/>
      <c r="W28" s="140"/>
      <c r="X28" s="140"/>
      <c r="Y28" s="140"/>
      <c r="Z28" s="140"/>
      <c r="AA28" s="140"/>
      <c r="AB28" s="140"/>
    </row>
    <row r="29" spans="1:30" s="38" customFormat="1" ht="24" customHeight="1" x14ac:dyDescent="0.25">
      <c r="A29" s="190"/>
      <c r="B29" s="128">
        <v>11</v>
      </c>
      <c r="C29" s="142" t="s">
        <v>64</v>
      </c>
      <c r="D29" s="146">
        <v>3</v>
      </c>
      <c r="E29" s="146"/>
      <c r="F29" s="146"/>
      <c r="G29" s="146"/>
      <c r="H29" s="146"/>
      <c r="I29" s="146"/>
      <c r="J29" s="146"/>
      <c r="K29" s="146"/>
      <c r="L29" s="146"/>
      <c r="M29" s="146"/>
      <c r="N29" s="129" t="s">
        <v>76</v>
      </c>
      <c r="O29" s="147">
        <f t="shared" si="4"/>
        <v>1</v>
      </c>
      <c r="P29" s="140" t="s">
        <v>9</v>
      </c>
      <c r="Q29" s="147">
        <f t="shared" si="5"/>
        <v>0</v>
      </c>
      <c r="R29" s="129" t="s">
        <v>63</v>
      </c>
      <c r="S29" s="140">
        <v>0</v>
      </c>
      <c r="T29" s="140"/>
      <c r="U29" s="140"/>
      <c r="V29" s="140"/>
      <c r="W29" s="140"/>
      <c r="X29" s="140"/>
      <c r="Y29" s="140"/>
      <c r="Z29" s="140"/>
      <c r="AA29" s="140"/>
      <c r="AB29" s="140"/>
      <c r="AC29" s="47" t="s">
        <v>106</v>
      </c>
      <c r="AD29" s="38" t="s">
        <v>111</v>
      </c>
    </row>
    <row r="30" spans="1:30" s="38" customFormat="1" ht="24" customHeight="1" x14ac:dyDescent="0.25">
      <c r="A30" s="190"/>
      <c r="B30" s="128">
        <v>12</v>
      </c>
      <c r="C30" s="128" t="s">
        <v>78</v>
      </c>
      <c r="D30" s="146">
        <v>10</v>
      </c>
      <c r="E30" s="146"/>
      <c r="F30" s="146"/>
      <c r="G30" s="146"/>
      <c r="H30" s="146"/>
      <c r="I30" s="146"/>
      <c r="J30" s="146"/>
      <c r="K30" s="146"/>
      <c r="L30" s="146"/>
      <c r="M30" s="146"/>
      <c r="N30" s="129" t="s">
        <v>89</v>
      </c>
      <c r="O30" s="147">
        <f t="shared" si="4"/>
        <v>1</v>
      </c>
      <c r="P30" s="140" t="s">
        <v>9</v>
      </c>
      <c r="Q30" s="147">
        <f t="shared" si="5"/>
        <v>1</v>
      </c>
      <c r="R30" s="129" t="s">
        <v>70</v>
      </c>
      <c r="S30" s="140">
        <v>10</v>
      </c>
      <c r="T30" s="140"/>
      <c r="U30" s="140"/>
      <c r="V30" s="140"/>
      <c r="W30" s="140"/>
      <c r="X30" s="140"/>
      <c r="Y30" s="140"/>
      <c r="Z30" s="140"/>
      <c r="AA30" s="140"/>
      <c r="AB30" s="140"/>
      <c r="AC30" s="47" t="s">
        <v>107</v>
      </c>
      <c r="AD30" s="38" t="s">
        <v>111</v>
      </c>
    </row>
    <row r="31" spans="1:30" s="38" customFormat="1" ht="18" customHeight="1" x14ac:dyDescent="0.25">
      <c r="A31" s="51"/>
      <c r="B31" s="51"/>
      <c r="C31" s="51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27"/>
      <c r="R31" s="27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27"/>
    </row>
    <row r="32" spans="1:30" s="38" customFormat="1" ht="20.25" x14ac:dyDescent="0.25">
      <c r="A32" s="186" t="s">
        <v>94</v>
      </c>
      <c r="B32" s="187"/>
      <c r="C32" s="187"/>
      <c r="D32" s="187"/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7"/>
      <c r="X32" s="187"/>
      <c r="Y32" s="187"/>
      <c r="Z32" s="187"/>
      <c r="AA32" s="187"/>
      <c r="AB32" s="187"/>
      <c r="AC32" s="27"/>
    </row>
    <row r="33" spans="1:30" s="38" customFormat="1" ht="18" customHeight="1" x14ac:dyDescent="0.25">
      <c r="A33" s="51"/>
      <c r="B33" s="51"/>
      <c r="C33" s="51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27"/>
      <c r="R33" s="27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27"/>
    </row>
    <row r="34" spans="1:30" s="38" customFormat="1" ht="24" customHeight="1" x14ac:dyDescent="0.25">
      <c r="A34" s="185">
        <v>0.58333333333333337</v>
      </c>
      <c r="B34" s="130">
        <v>6</v>
      </c>
      <c r="C34" s="130" t="s">
        <v>80</v>
      </c>
      <c r="D34" s="131">
        <v>8</v>
      </c>
      <c r="E34" s="131"/>
      <c r="F34" s="131"/>
      <c r="G34" s="131"/>
      <c r="H34" s="131"/>
      <c r="I34" s="131"/>
      <c r="J34" s="131"/>
      <c r="K34" s="131"/>
      <c r="L34" s="131"/>
      <c r="M34" s="131"/>
      <c r="N34" s="132" t="s">
        <v>70</v>
      </c>
      <c r="O34" s="133">
        <f>IF(D34="","",IF(D34=0,0,COUNT(D34:M34)))</f>
        <v>1</v>
      </c>
      <c r="P34" s="132" t="s">
        <v>9</v>
      </c>
      <c r="Q34" s="133">
        <f t="shared" ref="Q34:Q37" si="6">IF(S34="","",IF(S34=0,0,COUNT(S34:AB34)))</f>
        <v>2</v>
      </c>
      <c r="R34" s="132" t="s">
        <v>76</v>
      </c>
      <c r="S34" s="132">
        <v>18</v>
      </c>
      <c r="T34" s="132">
        <v>6</v>
      </c>
      <c r="U34" s="132"/>
      <c r="V34" s="132"/>
      <c r="W34" s="132"/>
      <c r="X34" s="132"/>
      <c r="Y34" s="132"/>
      <c r="Z34" s="132"/>
      <c r="AA34" s="132"/>
      <c r="AB34" s="132"/>
      <c r="AC34" s="27"/>
      <c r="AD34" s="38" t="s">
        <v>111</v>
      </c>
    </row>
    <row r="35" spans="1:30" s="38" customFormat="1" ht="24" customHeight="1" x14ac:dyDescent="0.25">
      <c r="A35" s="185"/>
      <c r="B35" s="130">
        <v>7</v>
      </c>
      <c r="C35" s="130" t="s">
        <v>66</v>
      </c>
      <c r="D35" s="131">
        <v>11</v>
      </c>
      <c r="E35" s="131"/>
      <c r="F35" s="131"/>
      <c r="G35" s="131"/>
      <c r="H35" s="131"/>
      <c r="I35" s="131"/>
      <c r="J35" s="131"/>
      <c r="K35" s="131"/>
      <c r="L35" s="131"/>
      <c r="M35" s="131"/>
      <c r="N35" s="132" t="s">
        <v>90</v>
      </c>
      <c r="O35" s="133">
        <f t="shared" ref="O35:O37" si="7">IF(D35="","",IF(D35=0,0,COUNT(D35:M35)))</f>
        <v>1</v>
      </c>
      <c r="P35" s="132" t="s">
        <v>9</v>
      </c>
      <c r="Q35" s="133">
        <f t="shared" si="6"/>
        <v>1</v>
      </c>
      <c r="R35" s="132" t="s">
        <v>86</v>
      </c>
      <c r="S35" s="132">
        <v>6</v>
      </c>
      <c r="T35" s="132"/>
      <c r="U35" s="132"/>
      <c r="V35" s="132"/>
      <c r="W35" s="132"/>
      <c r="X35" s="132"/>
      <c r="Y35" s="132"/>
      <c r="Z35" s="132"/>
      <c r="AA35" s="132"/>
      <c r="AB35" s="132"/>
      <c r="AC35" s="27"/>
      <c r="AD35" s="38" t="s">
        <v>112</v>
      </c>
    </row>
    <row r="36" spans="1:30" s="38" customFormat="1" ht="24" customHeight="1" x14ac:dyDescent="0.25">
      <c r="A36" s="185"/>
      <c r="B36" s="130">
        <v>8</v>
      </c>
      <c r="C36" s="130" t="s">
        <v>81</v>
      </c>
      <c r="D36" s="131">
        <v>3</v>
      </c>
      <c r="E36" s="131">
        <v>16</v>
      </c>
      <c r="F36" s="131"/>
      <c r="G36" s="131"/>
      <c r="H36" s="131"/>
      <c r="I36" s="131"/>
      <c r="J36" s="131"/>
      <c r="K36" s="131"/>
      <c r="L36" s="131"/>
      <c r="M36" s="131"/>
      <c r="N36" s="132" t="s">
        <v>85</v>
      </c>
      <c r="O36" s="133">
        <f t="shared" si="7"/>
        <v>2</v>
      </c>
      <c r="P36" s="132" t="s">
        <v>9</v>
      </c>
      <c r="Q36" s="133">
        <f t="shared" si="6"/>
        <v>1</v>
      </c>
      <c r="R36" s="132" t="s">
        <v>65</v>
      </c>
      <c r="S36" s="132">
        <v>7</v>
      </c>
      <c r="T36" s="132"/>
      <c r="U36" s="132"/>
      <c r="V36" s="132"/>
      <c r="W36" s="132"/>
      <c r="X36" s="132"/>
      <c r="Y36" s="132"/>
      <c r="Z36" s="132"/>
      <c r="AA36" s="132"/>
      <c r="AB36" s="132"/>
      <c r="AC36" s="27"/>
      <c r="AD36" s="38" t="s">
        <v>112</v>
      </c>
    </row>
    <row r="37" spans="1:30" s="38" customFormat="1" ht="24" customHeight="1" x14ac:dyDescent="0.25">
      <c r="A37" s="185"/>
      <c r="B37" s="130">
        <v>9</v>
      </c>
      <c r="C37" s="130" t="s">
        <v>75</v>
      </c>
      <c r="D37" s="131">
        <v>8</v>
      </c>
      <c r="E37" s="131">
        <v>9</v>
      </c>
      <c r="F37" s="131">
        <v>4</v>
      </c>
      <c r="G37" s="131"/>
      <c r="H37" s="131"/>
      <c r="I37" s="131"/>
      <c r="J37" s="131"/>
      <c r="K37" s="131"/>
      <c r="L37" s="131"/>
      <c r="M37" s="131"/>
      <c r="N37" s="132" t="s">
        <v>79</v>
      </c>
      <c r="O37" s="133">
        <f t="shared" si="7"/>
        <v>3</v>
      </c>
      <c r="P37" s="132" t="s">
        <v>9</v>
      </c>
      <c r="Q37" s="133">
        <f t="shared" si="6"/>
        <v>1</v>
      </c>
      <c r="R37" s="132" t="s">
        <v>82</v>
      </c>
      <c r="S37" s="132">
        <v>3</v>
      </c>
      <c r="T37" s="132"/>
      <c r="U37" s="132"/>
      <c r="V37" s="132"/>
      <c r="W37" s="132"/>
      <c r="X37" s="132"/>
      <c r="Y37" s="132"/>
      <c r="Z37" s="132"/>
      <c r="AA37" s="132"/>
      <c r="AB37" s="132"/>
      <c r="AC37" s="27"/>
      <c r="AD37" s="38" t="s">
        <v>110</v>
      </c>
    </row>
    <row r="38" spans="1:30" s="38" customFormat="1" ht="18" customHeight="1" x14ac:dyDescent="0.25">
      <c r="A38" s="51"/>
      <c r="B38" s="51"/>
      <c r="C38" s="51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0"/>
      <c r="O38" s="54"/>
      <c r="P38" s="50"/>
      <c r="Q38" s="54"/>
      <c r="R38" s="50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27"/>
    </row>
    <row r="39" spans="1:30" s="38" customFormat="1" ht="20.25" x14ac:dyDescent="0.25">
      <c r="A39" s="184" t="s">
        <v>95</v>
      </c>
      <c r="B39" s="184"/>
      <c r="C39" s="184"/>
      <c r="D39" s="184"/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184"/>
      <c r="P39" s="184"/>
      <c r="Q39" s="184"/>
      <c r="R39" s="184"/>
      <c r="S39" s="184"/>
      <c r="T39" s="184"/>
      <c r="U39" s="184"/>
      <c r="V39" s="184"/>
      <c r="W39" s="184"/>
      <c r="X39" s="184"/>
      <c r="Y39" s="184"/>
      <c r="Z39" s="184"/>
      <c r="AA39" s="184"/>
      <c r="AB39" s="184"/>
      <c r="AC39" s="27"/>
    </row>
    <row r="40" spans="1:30" s="38" customFormat="1" ht="18" customHeight="1" x14ac:dyDescent="0.25">
      <c r="A40" s="51"/>
      <c r="B40" s="51"/>
      <c r="C40" s="51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27"/>
      <c r="R40" s="27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27"/>
    </row>
    <row r="41" spans="1:30" s="38" customFormat="1" ht="24" customHeight="1" x14ac:dyDescent="0.25">
      <c r="A41" s="134">
        <v>0.625</v>
      </c>
      <c r="B41" s="135">
        <v>9</v>
      </c>
      <c r="C41" s="136" t="s">
        <v>65</v>
      </c>
      <c r="D41" s="137">
        <v>11</v>
      </c>
      <c r="E41" s="137"/>
      <c r="F41" s="137"/>
      <c r="G41" s="137"/>
      <c r="H41" s="137"/>
      <c r="I41" s="137"/>
      <c r="J41" s="137"/>
      <c r="K41" s="137"/>
      <c r="L41" s="137"/>
      <c r="M41" s="137"/>
      <c r="N41" s="139" t="s">
        <v>90</v>
      </c>
      <c r="O41" s="138">
        <f>IF(D41="","",IF(D41=0,0,COUNT(D41:M41)))</f>
        <v>1</v>
      </c>
      <c r="P41" s="139" t="s">
        <v>9</v>
      </c>
      <c r="Q41" s="138">
        <f>IF(S41="","",IF(S41=0,0,COUNT(S41:AB41)))</f>
        <v>4</v>
      </c>
      <c r="R41" s="139" t="s">
        <v>85</v>
      </c>
      <c r="S41" s="139">
        <v>8</v>
      </c>
      <c r="T41" s="139">
        <v>2</v>
      </c>
      <c r="U41" s="139">
        <v>2</v>
      </c>
      <c r="V41" s="139">
        <v>9</v>
      </c>
      <c r="W41" s="139"/>
      <c r="X41" s="139"/>
      <c r="Y41" s="139"/>
      <c r="Z41" s="139"/>
      <c r="AA41" s="139"/>
      <c r="AB41" s="139"/>
      <c r="AC41" s="27"/>
      <c r="AD41" s="38" t="s">
        <v>112</v>
      </c>
    </row>
    <row r="42" spans="1:30" s="38" customFormat="1" ht="18" customHeight="1" x14ac:dyDescent="0.25">
      <c r="A42" s="51"/>
      <c r="B42" s="51"/>
      <c r="C42" s="51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0"/>
      <c r="O42" s="54"/>
      <c r="P42" s="50"/>
      <c r="Q42" s="54"/>
      <c r="R42" s="50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27"/>
    </row>
    <row r="43" spans="1:30" ht="18" customHeight="1" x14ac:dyDescent="0.25">
      <c r="A43" s="51"/>
      <c r="B43" s="51"/>
      <c r="C43" s="51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0"/>
      <c r="O43" s="54"/>
      <c r="P43" s="50"/>
      <c r="Q43" s="54"/>
      <c r="R43" s="50"/>
      <c r="S43" s="56"/>
      <c r="T43" s="56"/>
      <c r="U43" s="56"/>
      <c r="V43" s="56"/>
      <c r="W43" s="56"/>
      <c r="X43" s="56"/>
      <c r="Y43" s="56"/>
      <c r="Z43" s="56"/>
      <c r="AA43" s="56"/>
      <c r="AB43" s="56"/>
    </row>
    <row r="44" spans="1:30" ht="18" customHeight="1" x14ac:dyDescent="0.25">
      <c r="A44" s="51"/>
      <c r="B44" s="51"/>
      <c r="C44" s="51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0"/>
      <c r="O44" s="54"/>
      <c r="P44" s="50"/>
      <c r="Q44" s="54"/>
      <c r="R44" s="50"/>
      <c r="S44" s="56"/>
      <c r="T44" s="56"/>
      <c r="U44" s="56"/>
      <c r="V44" s="56"/>
      <c r="W44" s="56"/>
      <c r="X44" s="56"/>
      <c r="Y44" s="56"/>
      <c r="Z44" s="56"/>
      <c r="AA44" s="56"/>
      <c r="AB44" s="56"/>
    </row>
    <row r="45" spans="1:30" ht="18" customHeight="1" x14ac:dyDescent="0.25">
      <c r="A45" s="51"/>
      <c r="B45" s="51"/>
      <c r="C45" s="51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0"/>
      <c r="O45" s="54"/>
      <c r="P45" s="50"/>
      <c r="Q45" s="54"/>
      <c r="R45" s="50"/>
      <c r="S45" s="56"/>
      <c r="T45" s="56"/>
      <c r="U45" s="56"/>
      <c r="V45" s="56"/>
      <c r="W45" s="56"/>
      <c r="X45" s="56"/>
      <c r="Y45" s="56"/>
      <c r="Z45" s="56"/>
      <c r="AA45" s="56"/>
      <c r="AB45" s="56"/>
    </row>
    <row r="46" spans="1:30" ht="18" customHeight="1" x14ac:dyDescent="0.25">
      <c r="A46" s="51"/>
      <c r="B46" s="51"/>
      <c r="C46" s="51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0"/>
      <c r="O46" s="54"/>
      <c r="P46" s="50"/>
      <c r="Q46" s="54"/>
      <c r="R46" s="50"/>
      <c r="S46" s="56"/>
      <c r="T46" s="56"/>
      <c r="U46" s="56"/>
      <c r="V46" s="56"/>
      <c r="W46" s="56"/>
      <c r="X46" s="56"/>
      <c r="Y46" s="56"/>
      <c r="Z46" s="56"/>
      <c r="AA46" s="56"/>
      <c r="AB46" s="56"/>
    </row>
    <row r="47" spans="1:30" ht="18" customHeight="1" x14ac:dyDescent="0.25">
      <c r="A47" s="51"/>
      <c r="B47" s="51"/>
      <c r="C47" s="51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0"/>
      <c r="O47" s="54"/>
      <c r="P47" s="50"/>
      <c r="Q47" s="54"/>
      <c r="R47" s="50"/>
      <c r="S47" s="56"/>
      <c r="T47" s="56"/>
      <c r="U47" s="56"/>
      <c r="V47" s="56"/>
      <c r="W47" s="56"/>
      <c r="X47" s="56"/>
      <c r="Y47" s="56"/>
      <c r="Z47" s="56"/>
      <c r="AA47" s="56"/>
      <c r="AB47" s="56"/>
    </row>
    <row r="48" spans="1:30" ht="18" customHeight="1" x14ac:dyDescent="0.25">
      <c r="A48" s="51"/>
      <c r="B48" s="51"/>
      <c r="C48" s="51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0"/>
      <c r="O48" s="54"/>
      <c r="P48" s="50"/>
      <c r="Q48" s="54"/>
      <c r="R48" s="50"/>
      <c r="S48" s="56"/>
      <c r="T48" s="56"/>
      <c r="U48" s="56"/>
      <c r="V48" s="56"/>
      <c r="W48" s="56"/>
      <c r="X48" s="56"/>
      <c r="Y48" s="56"/>
      <c r="Z48" s="56"/>
      <c r="AA48" s="56"/>
      <c r="AB48" s="56"/>
    </row>
    <row r="49" spans="1:28" ht="18" customHeight="1" x14ac:dyDescent="0.25">
      <c r="A49" s="51"/>
      <c r="B49" s="51"/>
      <c r="C49" s="51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0"/>
      <c r="O49" s="54"/>
      <c r="P49" s="50"/>
      <c r="Q49" s="54"/>
      <c r="R49" s="50"/>
      <c r="S49" s="56"/>
      <c r="T49" s="56"/>
      <c r="U49" s="56"/>
      <c r="V49" s="56"/>
      <c r="W49" s="56"/>
      <c r="X49" s="56"/>
      <c r="Y49" s="56"/>
      <c r="Z49" s="56"/>
      <c r="AA49" s="56"/>
      <c r="AB49" s="56"/>
    </row>
    <row r="50" spans="1:28" ht="18" customHeight="1" x14ac:dyDescent="0.25">
      <c r="A50" s="51"/>
      <c r="B50" s="51"/>
      <c r="C50" s="51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0"/>
      <c r="O50" s="54"/>
      <c r="P50" s="50"/>
      <c r="Q50" s="54"/>
      <c r="R50" s="50"/>
      <c r="S50" s="56"/>
      <c r="T50" s="56"/>
      <c r="U50" s="56"/>
      <c r="V50" s="56"/>
      <c r="W50" s="56"/>
      <c r="X50" s="56"/>
      <c r="Y50" s="56"/>
      <c r="Z50" s="56"/>
      <c r="AA50" s="56"/>
      <c r="AB50" s="56"/>
    </row>
    <row r="51" spans="1:28" ht="18" customHeight="1" x14ac:dyDescent="0.25">
      <c r="A51" s="51"/>
      <c r="B51" s="51"/>
      <c r="C51" s="51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0"/>
      <c r="O51" s="54"/>
      <c r="P51" s="50"/>
      <c r="Q51" s="54"/>
      <c r="R51" s="50"/>
      <c r="S51" s="56"/>
      <c r="T51" s="56"/>
      <c r="U51" s="56"/>
      <c r="V51" s="56"/>
      <c r="W51" s="56"/>
      <c r="X51" s="56"/>
      <c r="Y51" s="56"/>
      <c r="Z51" s="56"/>
      <c r="AA51" s="56"/>
      <c r="AB51" s="56"/>
    </row>
    <row r="52" spans="1:28" ht="18" customHeight="1" x14ac:dyDescent="0.25">
      <c r="A52" s="51"/>
      <c r="B52" s="51"/>
      <c r="C52" s="51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0"/>
      <c r="O52" s="54"/>
      <c r="P52" s="50"/>
      <c r="Q52" s="54"/>
      <c r="R52" s="50"/>
      <c r="S52" s="56"/>
      <c r="T52" s="56"/>
      <c r="U52" s="56"/>
      <c r="V52" s="56"/>
      <c r="W52" s="56"/>
      <c r="X52" s="56"/>
      <c r="Y52" s="56"/>
      <c r="Z52" s="56"/>
      <c r="AA52" s="56"/>
      <c r="AB52" s="56"/>
    </row>
    <row r="53" spans="1:28" ht="18" customHeight="1" x14ac:dyDescent="0.25">
      <c r="A53" s="51"/>
      <c r="B53" s="51"/>
      <c r="C53" s="51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0"/>
      <c r="O53" s="54"/>
      <c r="P53" s="50"/>
      <c r="Q53" s="54"/>
      <c r="R53" s="50"/>
      <c r="S53" s="56"/>
      <c r="T53" s="56"/>
      <c r="U53" s="56"/>
      <c r="V53" s="56"/>
      <c r="W53" s="56"/>
      <c r="X53" s="56"/>
      <c r="Y53" s="56"/>
      <c r="Z53" s="56"/>
      <c r="AA53" s="56"/>
      <c r="AB53" s="56"/>
    </row>
    <row r="54" spans="1:28" ht="18" customHeight="1" x14ac:dyDescent="0.25">
      <c r="A54" s="51"/>
      <c r="B54" s="51"/>
      <c r="C54" s="51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0"/>
      <c r="O54" s="54"/>
      <c r="P54" s="50"/>
      <c r="Q54" s="54"/>
      <c r="R54" s="50"/>
      <c r="S54" s="56"/>
      <c r="T54" s="56"/>
      <c r="U54" s="56"/>
      <c r="V54" s="56"/>
      <c r="W54" s="56"/>
      <c r="X54" s="56"/>
      <c r="Y54" s="56"/>
      <c r="Z54" s="56"/>
      <c r="AA54" s="56"/>
      <c r="AB54" s="56"/>
    </row>
    <row r="55" spans="1:28" ht="18" customHeight="1" x14ac:dyDescent="0.25">
      <c r="A55" s="51"/>
      <c r="B55" s="51"/>
      <c r="C55" s="51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0"/>
      <c r="O55" s="54"/>
      <c r="P55" s="50"/>
      <c r="Q55" s="54"/>
      <c r="R55" s="50"/>
      <c r="S55" s="56"/>
      <c r="T55" s="56"/>
      <c r="U55" s="56"/>
      <c r="V55" s="56"/>
      <c r="W55" s="56"/>
      <c r="X55" s="56"/>
      <c r="Y55" s="56"/>
      <c r="Z55" s="56"/>
      <c r="AA55" s="56"/>
      <c r="AB55" s="56"/>
    </row>
    <row r="56" spans="1:28" ht="18" customHeight="1" x14ac:dyDescent="0.25">
      <c r="A56" s="51"/>
      <c r="B56" s="51"/>
      <c r="C56" s="51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0"/>
      <c r="O56" s="54"/>
      <c r="P56" s="50"/>
      <c r="Q56" s="54"/>
      <c r="R56" s="50"/>
      <c r="S56" s="56"/>
      <c r="T56" s="56"/>
      <c r="U56" s="56"/>
      <c r="V56" s="56"/>
      <c r="W56" s="56"/>
      <c r="X56" s="56"/>
      <c r="Y56" s="56"/>
      <c r="Z56" s="56"/>
      <c r="AA56" s="56"/>
      <c r="AB56" s="56"/>
    </row>
    <row r="57" spans="1:28" ht="18" customHeight="1" x14ac:dyDescent="0.25">
      <c r="A57" s="51"/>
      <c r="B57" s="51"/>
      <c r="C57" s="51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0"/>
      <c r="O57" s="54"/>
      <c r="P57" s="50"/>
      <c r="Q57" s="54"/>
      <c r="R57" s="50"/>
      <c r="S57" s="56"/>
      <c r="T57" s="56"/>
      <c r="U57" s="56"/>
      <c r="V57" s="56"/>
      <c r="W57" s="56"/>
      <c r="X57" s="56"/>
      <c r="Y57" s="56"/>
      <c r="Z57" s="56"/>
      <c r="AA57" s="56"/>
      <c r="AB57" s="56"/>
    </row>
    <row r="58" spans="1:28" ht="18" customHeight="1" x14ac:dyDescent="0.25">
      <c r="A58" s="51"/>
      <c r="B58" s="51"/>
      <c r="C58" s="51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0"/>
      <c r="O58" s="54"/>
      <c r="P58" s="50"/>
      <c r="Q58" s="54"/>
      <c r="R58" s="50"/>
      <c r="S58" s="56"/>
      <c r="T58" s="56"/>
      <c r="U58" s="56"/>
      <c r="V58" s="56"/>
      <c r="W58" s="56"/>
      <c r="X58" s="56"/>
      <c r="Y58" s="56"/>
      <c r="Z58" s="56"/>
      <c r="AA58" s="56"/>
      <c r="AB58" s="56"/>
    </row>
    <row r="59" spans="1:28" ht="18" customHeight="1" x14ac:dyDescent="0.25">
      <c r="A59" s="51"/>
      <c r="B59" s="51"/>
      <c r="C59" s="51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0"/>
      <c r="O59" s="54"/>
      <c r="P59" s="50"/>
      <c r="Q59" s="54"/>
      <c r="R59" s="50"/>
      <c r="S59" s="56"/>
      <c r="T59" s="56"/>
      <c r="U59" s="56"/>
      <c r="V59" s="56"/>
      <c r="W59" s="56"/>
      <c r="X59" s="56"/>
      <c r="Y59" s="56"/>
      <c r="Z59" s="56"/>
      <c r="AA59" s="56"/>
      <c r="AB59" s="56"/>
    </row>
    <row r="60" spans="1:28" ht="18" customHeight="1" x14ac:dyDescent="0.25">
      <c r="A60" s="51"/>
      <c r="B60" s="51"/>
      <c r="C60" s="51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0"/>
      <c r="O60" s="54"/>
      <c r="P60" s="50"/>
      <c r="Q60" s="54"/>
      <c r="R60" s="50"/>
      <c r="S60" s="56"/>
      <c r="T60" s="56"/>
      <c r="U60" s="56"/>
      <c r="V60" s="56"/>
      <c r="W60" s="56"/>
      <c r="X60" s="56"/>
      <c r="Y60" s="56"/>
      <c r="Z60" s="56"/>
      <c r="AA60" s="56"/>
      <c r="AB60" s="56"/>
    </row>
    <row r="61" spans="1:28" ht="18" customHeight="1" x14ac:dyDescent="0.25">
      <c r="A61" s="51"/>
      <c r="B61" s="51"/>
      <c r="C61" s="51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0"/>
      <c r="O61" s="54"/>
      <c r="P61" s="50"/>
      <c r="Q61" s="54"/>
      <c r="R61" s="50"/>
      <c r="S61" s="56"/>
      <c r="T61" s="56"/>
      <c r="U61" s="56"/>
      <c r="V61" s="56"/>
      <c r="W61" s="56"/>
      <c r="X61" s="56"/>
      <c r="Y61" s="56"/>
      <c r="Z61" s="56"/>
      <c r="AA61" s="56"/>
      <c r="AB61" s="56"/>
    </row>
    <row r="62" spans="1:28" ht="18" customHeight="1" x14ac:dyDescent="0.25">
      <c r="A62" s="51"/>
      <c r="B62" s="51"/>
      <c r="C62" s="51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0"/>
      <c r="O62" s="54"/>
      <c r="P62" s="50"/>
      <c r="Q62" s="54"/>
      <c r="R62" s="50"/>
      <c r="S62" s="56"/>
      <c r="T62" s="56"/>
      <c r="U62" s="56"/>
      <c r="V62" s="56"/>
      <c r="W62" s="56"/>
      <c r="X62" s="56"/>
      <c r="Y62" s="56"/>
      <c r="Z62" s="56"/>
      <c r="AA62" s="56"/>
      <c r="AB62" s="56"/>
    </row>
    <row r="63" spans="1:28" ht="18" customHeight="1" x14ac:dyDescent="0.25">
      <c r="A63" s="51"/>
      <c r="B63" s="51"/>
      <c r="C63" s="51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0"/>
      <c r="O63" s="54"/>
      <c r="P63" s="50"/>
      <c r="Q63" s="54"/>
      <c r="R63" s="50"/>
      <c r="S63" s="56"/>
      <c r="T63" s="56"/>
      <c r="U63" s="56"/>
      <c r="V63" s="56"/>
      <c r="W63" s="56"/>
      <c r="X63" s="56"/>
      <c r="Y63" s="56"/>
      <c r="Z63" s="56"/>
      <c r="AA63" s="56"/>
      <c r="AB63" s="56"/>
    </row>
    <row r="64" spans="1:28" ht="18" customHeight="1" x14ac:dyDescent="0.25">
      <c r="A64" s="51"/>
      <c r="B64" s="51"/>
      <c r="C64" s="51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0"/>
      <c r="O64" s="54"/>
      <c r="P64" s="50"/>
      <c r="Q64" s="54"/>
      <c r="R64" s="50"/>
      <c r="S64" s="56"/>
      <c r="T64" s="56"/>
      <c r="U64" s="56"/>
      <c r="V64" s="56"/>
      <c r="W64" s="56"/>
      <c r="X64" s="56"/>
      <c r="Y64" s="56"/>
      <c r="Z64" s="56"/>
      <c r="AA64" s="56"/>
      <c r="AB64" s="56"/>
    </row>
    <row r="65" spans="1:28" ht="18" customHeight="1" x14ac:dyDescent="0.25">
      <c r="A65" s="57"/>
      <c r="B65" s="58"/>
      <c r="C65" s="58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0"/>
      <c r="O65" s="50"/>
      <c r="P65" s="50"/>
      <c r="Q65" s="50"/>
      <c r="R65" s="50"/>
      <c r="S65" s="59"/>
      <c r="T65" s="59"/>
      <c r="U65" s="59"/>
      <c r="V65" s="59"/>
      <c r="W65" s="59"/>
      <c r="X65" s="59"/>
      <c r="Y65" s="59"/>
      <c r="Z65" s="59"/>
      <c r="AA65" s="59"/>
      <c r="AB65" s="59"/>
    </row>
    <row r="66" spans="1:28" ht="18" customHeight="1" x14ac:dyDescent="0.25">
      <c r="A66" s="57"/>
      <c r="B66" s="58"/>
      <c r="C66" s="58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0"/>
      <c r="O66" s="50"/>
      <c r="P66" s="50"/>
      <c r="Q66" s="50"/>
      <c r="R66" s="50"/>
      <c r="S66" s="59"/>
      <c r="T66" s="59"/>
      <c r="U66" s="59"/>
      <c r="V66" s="59"/>
      <c r="W66" s="59"/>
      <c r="X66" s="59"/>
      <c r="Y66" s="59"/>
      <c r="Z66" s="59"/>
      <c r="AA66" s="59"/>
      <c r="AB66" s="59"/>
    </row>
    <row r="67" spans="1:28" ht="18" customHeight="1" x14ac:dyDescent="0.25">
      <c r="A67" s="57"/>
      <c r="B67" s="58"/>
      <c r="C67" s="58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0"/>
      <c r="O67" s="50"/>
      <c r="P67" s="50"/>
      <c r="Q67" s="50"/>
      <c r="R67" s="50"/>
      <c r="S67" s="59"/>
      <c r="T67" s="59"/>
      <c r="U67" s="59"/>
      <c r="V67" s="59"/>
      <c r="W67" s="59"/>
      <c r="X67" s="59"/>
      <c r="Y67" s="59"/>
      <c r="Z67" s="59"/>
      <c r="AA67" s="59"/>
      <c r="AB67" s="59"/>
    </row>
    <row r="68" spans="1:28" ht="18" customHeight="1" x14ac:dyDescent="0.25">
      <c r="A68" s="57"/>
      <c r="B68" s="58"/>
      <c r="C68" s="58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0"/>
      <c r="O68" s="50"/>
      <c r="P68" s="50"/>
      <c r="Q68" s="50"/>
      <c r="R68" s="50"/>
      <c r="S68" s="59"/>
      <c r="T68" s="59"/>
      <c r="U68" s="59"/>
      <c r="V68" s="59"/>
      <c r="W68" s="59"/>
      <c r="X68" s="59"/>
      <c r="Y68" s="59"/>
      <c r="Z68" s="59"/>
      <c r="AA68" s="59"/>
      <c r="AB68" s="59"/>
    </row>
    <row r="69" spans="1:28" ht="18" customHeight="1" x14ac:dyDescent="0.25">
      <c r="A69" s="57"/>
      <c r="B69" s="58"/>
      <c r="C69" s="58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0"/>
      <c r="O69" s="50"/>
      <c r="P69" s="50"/>
      <c r="Q69" s="50"/>
      <c r="R69" s="50"/>
      <c r="S69" s="59"/>
      <c r="T69" s="59"/>
      <c r="U69" s="59"/>
      <c r="V69" s="59"/>
      <c r="W69" s="59"/>
      <c r="X69" s="59"/>
      <c r="Y69" s="59"/>
      <c r="Z69" s="59"/>
      <c r="AA69" s="59"/>
      <c r="AB69" s="59"/>
    </row>
    <row r="70" spans="1:28" ht="18" customHeight="1" x14ac:dyDescent="0.25">
      <c r="A70" s="57"/>
      <c r="B70" s="58"/>
      <c r="C70" s="58"/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0"/>
      <c r="O70" s="50"/>
      <c r="P70" s="50"/>
      <c r="Q70" s="50"/>
      <c r="R70" s="50"/>
      <c r="S70" s="59"/>
      <c r="T70" s="59"/>
      <c r="U70" s="59"/>
      <c r="V70" s="59"/>
      <c r="W70" s="59"/>
      <c r="X70" s="59"/>
      <c r="Y70" s="59"/>
      <c r="Z70" s="59"/>
      <c r="AA70" s="59"/>
      <c r="AB70" s="59"/>
    </row>
    <row r="71" spans="1:28" ht="18" customHeight="1" x14ac:dyDescent="0.25">
      <c r="A71" s="57"/>
      <c r="B71" s="58"/>
      <c r="C71" s="58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0"/>
      <c r="O71" s="50"/>
      <c r="P71" s="50"/>
      <c r="Q71" s="50"/>
      <c r="R71" s="50"/>
      <c r="S71" s="59"/>
      <c r="T71" s="59"/>
      <c r="U71" s="59"/>
      <c r="V71" s="59"/>
      <c r="W71" s="59"/>
      <c r="X71" s="59"/>
      <c r="Y71" s="59"/>
      <c r="Z71" s="59"/>
      <c r="AA71" s="59"/>
      <c r="AB71" s="59"/>
    </row>
    <row r="72" spans="1:28" ht="18" customHeight="1" x14ac:dyDescent="0.25">
      <c r="A72" s="57"/>
      <c r="B72" s="58"/>
      <c r="C72" s="58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0"/>
      <c r="O72" s="50"/>
      <c r="P72" s="50"/>
      <c r="Q72" s="50"/>
      <c r="R72" s="50"/>
      <c r="S72" s="59"/>
      <c r="T72" s="59"/>
      <c r="U72" s="59"/>
      <c r="V72" s="59"/>
      <c r="W72" s="59"/>
      <c r="X72" s="59"/>
      <c r="Y72" s="59"/>
      <c r="Z72" s="59"/>
      <c r="AA72" s="59"/>
      <c r="AB72" s="59"/>
    </row>
    <row r="73" spans="1:28" x14ac:dyDescent="0.25">
      <c r="A73" s="57"/>
      <c r="B73" s="58"/>
      <c r="C73" s="58"/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0"/>
      <c r="O73" s="50"/>
      <c r="P73" s="50"/>
      <c r="Q73" s="50"/>
      <c r="R73" s="50"/>
      <c r="S73" s="59"/>
      <c r="T73" s="59"/>
      <c r="U73" s="59"/>
      <c r="V73" s="59"/>
      <c r="W73" s="59"/>
      <c r="X73" s="59"/>
      <c r="Y73" s="59"/>
      <c r="Z73" s="59"/>
      <c r="AA73" s="59"/>
      <c r="AB73" s="59"/>
    </row>
    <row r="74" spans="1:28" x14ac:dyDescent="0.25">
      <c r="A74" s="57"/>
      <c r="B74" s="58"/>
      <c r="C74" s="58"/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0"/>
      <c r="O74" s="50"/>
      <c r="P74" s="50"/>
      <c r="Q74" s="50"/>
      <c r="R74" s="50"/>
      <c r="S74" s="59"/>
      <c r="T74" s="59"/>
      <c r="U74" s="59"/>
      <c r="V74" s="59"/>
      <c r="W74" s="59"/>
      <c r="X74" s="59"/>
      <c r="Y74" s="59"/>
      <c r="Z74" s="59"/>
      <c r="AA74" s="59"/>
      <c r="AB74" s="59"/>
    </row>
    <row r="75" spans="1:28" x14ac:dyDescent="0.25">
      <c r="A75" s="57"/>
      <c r="B75" s="58"/>
      <c r="C75" s="58"/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0"/>
      <c r="O75" s="50"/>
      <c r="P75" s="50"/>
      <c r="Q75" s="50"/>
      <c r="R75" s="50"/>
      <c r="S75" s="59"/>
      <c r="T75" s="59"/>
      <c r="U75" s="59"/>
      <c r="V75" s="59"/>
      <c r="W75" s="59"/>
      <c r="X75" s="59"/>
      <c r="Y75" s="59"/>
      <c r="Z75" s="59"/>
      <c r="AA75" s="59"/>
      <c r="AB75" s="59"/>
    </row>
    <row r="76" spans="1:28" x14ac:dyDescent="0.25">
      <c r="A76" s="57"/>
      <c r="B76" s="58"/>
      <c r="C76" s="58"/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0"/>
      <c r="O76" s="50"/>
      <c r="P76" s="50"/>
      <c r="Q76" s="50"/>
      <c r="R76" s="50"/>
      <c r="S76" s="59"/>
      <c r="T76" s="59"/>
      <c r="U76" s="59"/>
      <c r="V76" s="59"/>
      <c r="W76" s="59"/>
      <c r="X76" s="59"/>
      <c r="Y76" s="59"/>
      <c r="Z76" s="59"/>
      <c r="AA76" s="59"/>
      <c r="AB76" s="59"/>
    </row>
    <row r="77" spans="1:28" x14ac:dyDescent="0.25">
      <c r="A77" s="57"/>
      <c r="B77" s="58"/>
      <c r="C77" s="58"/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0"/>
      <c r="O77" s="50"/>
      <c r="P77" s="50"/>
      <c r="Q77" s="50"/>
      <c r="R77" s="50"/>
      <c r="S77" s="59"/>
      <c r="T77" s="59"/>
      <c r="U77" s="59"/>
      <c r="V77" s="59"/>
      <c r="W77" s="59"/>
      <c r="X77" s="59"/>
      <c r="Y77" s="59"/>
      <c r="Z77" s="59"/>
      <c r="AA77" s="59"/>
      <c r="AB77" s="59"/>
    </row>
    <row r="78" spans="1:28" x14ac:dyDescent="0.25">
      <c r="A78" s="57"/>
      <c r="B78" s="58"/>
      <c r="C78" s="58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0"/>
      <c r="O78" s="50"/>
      <c r="P78" s="50"/>
      <c r="Q78" s="50"/>
      <c r="R78" s="50"/>
      <c r="S78" s="59"/>
      <c r="T78" s="59"/>
      <c r="U78" s="59"/>
      <c r="V78" s="59"/>
      <c r="W78" s="59"/>
      <c r="X78" s="59"/>
      <c r="Y78" s="59"/>
      <c r="Z78" s="59"/>
      <c r="AA78" s="59"/>
      <c r="AB78" s="59"/>
    </row>
    <row r="79" spans="1:28" x14ac:dyDescent="0.25">
      <c r="A79" s="57"/>
      <c r="B79" s="58"/>
      <c r="C79" s="58"/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0"/>
      <c r="O79" s="50"/>
      <c r="P79" s="50"/>
      <c r="Q79" s="50"/>
      <c r="R79" s="50"/>
      <c r="S79" s="59"/>
      <c r="T79" s="59"/>
      <c r="U79" s="59"/>
      <c r="V79" s="59"/>
      <c r="W79" s="59"/>
      <c r="X79" s="59"/>
      <c r="Y79" s="59"/>
      <c r="Z79" s="59"/>
      <c r="AA79" s="59"/>
      <c r="AB79" s="59"/>
    </row>
    <row r="80" spans="1:28" x14ac:dyDescent="0.25">
      <c r="A80" s="57"/>
      <c r="B80" s="58"/>
      <c r="C80" s="58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0"/>
      <c r="O80" s="50"/>
      <c r="P80" s="50"/>
      <c r="Q80" s="50"/>
      <c r="R80" s="50"/>
      <c r="S80" s="59"/>
      <c r="T80" s="59"/>
      <c r="U80" s="59"/>
      <c r="V80" s="59"/>
      <c r="W80" s="59"/>
      <c r="X80" s="59"/>
      <c r="Y80" s="59"/>
      <c r="Z80" s="59"/>
      <c r="AA80" s="59"/>
      <c r="AB80" s="59"/>
    </row>
    <row r="81" spans="1:28" x14ac:dyDescent="0.25">
      <c r="A81" s="57"/>
      <c r="B81" s="58"/>
      <c r="C81" s="58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0"/>
      <c r="O81" s="50"/>
      <c r="P81" s="50"/>
      <c r="Q81" s="50"/>
      <c r="R81" s="50"/>
      <c r="S81" s="59"/>
      <c r="T81" s="59"/>
      <c r="U81" s="59"/>
      <c r="V81" s="59"/>
      <c r="W81" s="59"/>
      <c r="X81" s="59"/>
      <c r="Y81" s="59"/>
      <c r="Z81" s="59"/>
      <c r="AA81" s="59"/>
      <c r="AB81" s="59"/>
    </row>
    <row r="82" spans="1:28" x14ac:dyDescent="0.25">
      <c r="A82" s="57"/>
      <c r="B82" s="58"/>
      <c r="C82" s="58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0"/>
      <c r="O82" s="50"/>
      <c r="P82" s="50"/>
      <c r="Q82" s="50"/>
      <c r="R82" s="50"/>
      <c r="S82" s="59"/>
      <c r="T82" s="59"/>
      <c r="U82" s="59"/>
      <c r="V82" s="59"/>
      <c r="W82" s="59"/>
      <c r="X82" s="59"/>
      <c r="Y82" s="59"/>
      <c r="Z82" s="59"/>
      <c r="AA82" s="59"/>
      <c r="AB82" s="59"/>
    </row>
    <row r="83" spans="1:28" x14ac:dyDescent="0.25">
      <c r="A83" s="57"/>
      <c r="B83" s="58"/>
      <c r="C83" s="58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0"/>
      <c r="O83" s="50"/>
      <c r="P83" s="50"/>
      <c r="Q83" s="50"/>
      <c r="R83" s="50"/>
      <c r="S83" s="59"/>
      <c r="T83" s="59"/>
      <c r="U83" s="59"/>
      <c r="V83" s="59"/>
      <c r="W83" s="59"/>
      <c r="X83" s="59"/>
      <c r="Y83" s="59"/>
      <c r="Z83" s="59"/>
      <c r="AA83" s="59"/>
      <c r="AB83" s="59"/>
    </row>
    <row r="84" spans="1:28" x14ac:dyDescent="0.25">
      <c r="A84" s="57"/>
      <c r="B84" s="58"/>
      <c r="C84" s="58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0"/>
      <c r="O84" s="50"/>
      <c r="P84" s="50"/>
      <c r="Q84" s="50"/>
      <c r="R84" s="50"/>
      <c r="S84" s="59"/>
      <c r="T84" s="59"/>
      <c r="U84" s="59"/>
      <c r="V84" s="59"/>
      <c r="W84" s="59"/>
      <c r="X84" s="59"/>
      <c r="Y84" s="59"/>
      <c r="Z84" s="59"/>
      <c r="AA84" s="59"/>
      <c r="AB84" s="59"/>
    </row>
    <row r="85" spans="1:28" x14ac:dyDescent="0.25">
      <c r="A85" s="57"/>
      <c r="B85" s="58"/>
      <c r="C85" s="58"/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0"/>
      <c r="O85" s="50"/>
      <c r="P85" s="50"/>
      <c r="Q85" s="50"/>
      <c r="R85" s="50"/>
      <c r="S85" s="59"/>
      <c r="T85" s="59"/>
      <c r="U85" s="59"/>
      <c r="V85" s="59"/>
      <c r="W85" s="59"/>
      <c r="X85" s="59"/>
      <c r="Y85" s="59"/>
      <c r="Z85" s="59"/>
      <c r="AA85" s="59"/>
      <c r="AB85" s="59"/>
    </row>
    <row r="86" spans="1:28" x14ac:dyDescent="0.25">
      <c r="A86" s="57"/>
      <c r="B86" s="58"/>
      <c r="C86" s="58"/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0"/>
      <c r="O86" s="50"/>
      <c r="P86" s="50"/>
      <c r="Q86" s="50"/>
      <c r="R86" s="50"/>
      <c r="S86" s="59"/>
      <c r="T86" s="59"/>
      <c r="U86" s="59"/>
      <c r="V86" s="59"/>
      <c r="W86" s="59"/>
      <c r="X86" s="59"/>
      <c r="Y86" s="59"/>
      <c r="Z86" s="59"/>
      <c r="AA86" s="59"/>
      <c r="AB86" s="59"/>
    </row>
    <row r="87" spans="1:28" x14ac:dyDescent="0.25">
      <c r="A87" s="57"/>
      <c r="B87" s="58"/>
      <c r="C87" s="58"/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0"/>
      <c r="O87" s="50"/>
      <c r="P87" s="50"/>
      <c r="Q87" s="50"/>
      <c r="R87" s="50"/>
      <c r="S87" s="59"/>
      <c r="T87" s="59"/>
      <c r="U87" s="59"/>
      <c r="V87" s="59"/>
      <c r="W87" s="59"/>
      <c r="X87" s="59"/>
      <c r="Y87" s="59"/>
      <c r="Z87" s="59"/>
      <c r="AA87" s="59"/>
      <c r="AB87" s="59"/>
    </row>
    <row r="88" spans="1:28" x14ac:dyDescent="0.25">
      <c r="A88" s="57"/>
      <c r="B88" s="58"/>
      <c r="C88" s="58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0"/>
      <c r="O88" s="50"/>
      <c r="P88" s="50"/>
      <c r="Q88" s="50"/>
      <c r="R88" s="50"/>
      <c r="S88" s="59"/>
      <c r="T88" s="59"/>
      <c r="U88" s="59"/>
      <c r="V88" s="59"/>
      <c r="W88" s="59"/>
      <c r="X88" s="59"/>
      <c r="Y88" s="59"/>
      <c r="Z88" s="59"/>
      <c r="AA88" s="59"/>
      <c r="AB88" s="59"/>
    </row>
    <row r="89" spans="1:28" x14ac:dyDescent="0.25">
      <c r="A89" s="57"/>
      <c r="B89" s="58"/>
      <c r="C89" s="58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0"/>
      <c r="O89" s="50"/>
      <c r="P89" s="50"/>
      <c r="Q89" s="50"/>
      <c r="R89" s="50"/>
      <c r="S89" s="59"/>
      <c r="T89" s="59"/>
      <c r="U89" s="59"/>
      <c r="V89" s="59"/>
      <c r="W89" s="59"/>
      <c r="X89" s="59"/>
      <c r="Y89" s="59"/>
      <c r="Z89" s="59"/>
      <c r="AA89" s="59"/>
      <c r="AB89" s="59"/>
    </row>
    <row r="90" spans="1:28" x14ac:dyDescent="0.25">
      <c r="A90" s="57"/>
      <c r="B90" s="58"/>
      <c r="C90" s="58"/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0"/>
      <c r="O90" s="50"/>
      <c r="P90" s="50"/>
      <c r="Q90" s="50"/>
      <c r="R90" s="50"/>
      <c r="S90" s="59"/>
      <c r="T90" s="59"/>
      <c r="U90" s="59"/>
      <c r="V90" s="59"/>
      <c r="W90" s="59"/>
      <c r="X90" s="59"/>
      <c r="Y90" s="59"/>
      <c r="Z90" s="59"/>
      <c r="AA90" s="59"/>
      <c r="AB90" s="59"/>
    </row>
    <row r="91" spans="1:28" x14ac:dyDescent="0.25">
      <c r="A91" s="57"/>
      <c r="B91" s="58"/>
      <c r="C91" s="58"/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0"/>
      <c r="O91" s="50"/>
      <c r="P91" s="50"/>
      <c r="Q91" s="50"/>
      <c r="R91" s="50"/>
      <c r="S91" s="59"/>
      <c r="T91" s="59"/>
      <c r="U91" s="59"/>
      <c r="V91" s="59"/>
      <c r="W91" s="59"/>
      <c r="X91" s="59"/>
      <c r="Y91" s="59"/>
      <c r="Z91" s="59"/>
      <c r="AA91" s="59"/>
      <c r="AB91" s="59"/>
    </row>
    <row r="92" spans="1:28" x14ac:dyDescent="0.25">
      <c r="A92" s="57"/>
      <c r="B92" s="58"/>
      <c r="C92" s="58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0"/>
      <c r="O92" s="50"/>
      <c r="P92" s="50"/>
      <c r="Q92" s="50"/>
      <c r="R92" s="50"/>
      <c r="S92" s="59"/>
      <c r="T92" s="59"/>
      <c r="U92" s="59"/>
      <c r="V92" s="59"/>
      <c r="W92" s="59"/>
      <c r="X92" s="59"/>
      <c r="Y92" s="59"/>
      <c r="Z92" s="59"/>
      <c r="AA92" s="59"/>
      <c r="AB92" s="59"/>
    </row>
    <row r="93" spans="1:28" x14ac:dyDescent="0.25">
      <c r="A93" s="57"/>
      <c r="B93" s="58"/>
      <c r="C93" s="58"/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0"/>
      <c r="O93" s="50"/>
      <c r="P93" s="50"/>
      <c r="Q93" s="50"/>
      <c r="R93" s="50"/>
      <c r="S93" s="59"/>
      <c r="T93" s="59"/>
      <c r="U93" s="59"/>
      <c r="V93" s="59"/>
      <c r="W93" s="59"/>
      <c r="X93" s="59"/>
      <c r="Y93" s="59"/>
      <c r="Z93" s="59"/>
      <c r="AA93" s="59"/>
      <c r="AB93" s="59"/>
    </row>
    <row r="94" spans="1:28" x14ac:dyDescent="0.25">
      <c r="A94" s="57"/>
      <c r="B94" s="58"/>
      <c r="C94" s="58"/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0"/>
      <c r="O94" s="50"/>
      <c r="P94" s="50"/>
      <c r="Q94" s="50"/>
      <c r="R94" s="50"/>
      <c r="S94" s="59"/>
      <c r="T94" s="59"/>
      <c r="U94" s="59"/>
      <c r="V94" s="59"/>
      <c r="W94" s="59"/>
      <c r="X94" s="59"/>
      <c r="Y94" s="59"/>
      <c r="Z94" s="59"/>
      <c r="AA94" s="59"/>
      <c r="AB94" s="59"/>
    </row>
    <row r="95" spans="1:28" x14ac:dyDescent="0.25">
      <c r="A95" s="57"/>
      <c r="B95" s="58"/>
      <c r="C95" s="58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0"/>
      <c r="O95" s="50"/>
      <c r="P95" s="50"/>
      <c r="Q95" s="50"/>
      <c r="R95" s="50"/>
      <c r="S95" s="59"/>
      <c r="T95" s="59"/>
      <c r="U95" s="59"/>
      <c r="V95" s="59"/>
      <c r="W95" s="59"/>
      <c r="X95" s="59"/>
      <c r="Y95" s="59"/>
      <c r="Z95" s="59"/>
      <c r="AA95" s="59"/>
      <c r="AB95" s="59"/>
    </row>
    <row r="96" spans="1:28" x14ac:dyDescent="0.25">
      <c r="A96" s="57"/>
      <c r="B96" s="58"/>
      <c r="C96" s="58"/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0"/>
      <c r="O96" s="50"/>
      <c r="P96" s="50"/>
      <c r="Q96" s="50"/>
      <c r="R96" s="50"/>
      <c r="S96" s="59"/>
      <c r="T96" s="59"/>
      <c r="U96" s="59"/>
      <c r="V96" s="59"/>
      <c r="W96" s="59"/>
      <c r="X96" s="59"/>
      <c r="Y96" s="59"/>
      <c r="Z96" s="59"/>
      <c r="AA96" s="59"/>
      <c r="AB96" s="59"/>
    </row>
    <row r="97" spans="1:28" x14ac:dyDescent="0.25">
      <c r="A97" s="57"/>
      <c r="B97" s="58"/>
      <c r="C97" s="58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0"/>
      <c r="O97" s="50"/>
      <c r="P97" s="50"/>
      <c r="Q97" s="50"/>
      <c r="R97" s="50"/>
      <c r="S97" s="59"/>
      <c r="T97" s="59"/>
      <c r="U97" s="59"/>
      <c r="V97" s="59"/>
      <c r="W97" s="59"/>
      <c r="X97" s="59"/>
      <c r="Y97" s="59"/>
      <c r="Z97" s="59"/>
      <c r="AA97" s="59"/>
      <c r="AB97" s="59"/>
    </row>
    <row r="98" spans="1:28" x14ac:dyDescent="0.25">
      <c r="A98" s="57"/>
      <c r="B98" s="58"/>
      <c r="C98" s="58"/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0"/>
      <c r="O98" s="50"/>
      <c r="P98" s="50"/>
      <c r="Q98" s="50"/>
      <c r="R98" s="50"/>
      <c r="S98" s="59"/>
      <c r="T98" s="59"/>
      <c r="U98" s="59"/>
      <c r="V98" s="59"/>
      <c r="W98" s="59"/>
      <c r="X98" s="59"/>
      <c r="Y98" s="59"/>
      <c r="Z98" s="59"/>
      <c r="AA98" s="59"/>
      <c r="AB98" s="59"/>
    </row>
    <row r="99" spans="1:28" x14ac:dyDescent="0.25">
      <c r="A99" s="57"/>
      <c r="B99" s="58"/>
      <c r="C99" s="58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0"/>
      <c r="O99" s="50"/>
      <c r="P99" s="50"/>
      <c r="Q99" s="50"/>
      <c r="R99" s="50"/>
      <c r="S99" s="59"/>
      <c r="T99" s="59"/>
      <c r="U99" s="59"/>
      <c r="V99" s="59"/>
      <c r="W99" s="59"/>
      <c r="X99" s="59"/>
      <c r="Y99" s="59"/>
      <c r="Z99" s="59"/>
      <c r="AA99" s="59"/>
      <c r="AB99" s="59"/>
    </row>
    <row r="100" spans="1:28" x14ac:dyDescent="0.25">
      <c r="A100" s="57"/>
      <c r="B100" s="58"/>
      <c r="C100" s="58"/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0"/>
      <c r="O100" s="50"/>
      <c r="P100" s="50"/>
      <c r="Q100" s="50"/>
      <c r="R100" s="50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</row>
    <row r="101" spans="1:28" x14ac:dyDescent="0.25">
      <c r="A101" s="57"/>
      <c r="B101" s="58"/>
      <c r="C101" s="58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0"/>
      <c r="O101" s="50"/>
      <c r="P101" s="50"/>
      <c r="Q101" s="50"/>
      <c r="R101" s="50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</row>
    <row r="102" spans="1:28" x14ac:dyDescent="0.25">
      <c r="A102" s="57"/>
      <c r="B102" s="58"/>
      <c r="C102" s="58"/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0"/>
      <c r="O102" s="50"/>
      <c r="P102" s="50"/>
      <c r="Q102" s="50"/>
      <c r="R102" s="50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</row>
    <row r="103" spans="1:28" x14ac:dyDescent="0.25">
      <c r="A103" s="57"/>
      <c r="B103" s="58"/>
      <c r="C103" s="58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0"/>
      <c r="O103" s="50"/>
      <c r="P103" s="50"/>
      <c r="Q103" s="50"/>
      <c r="R103" s="50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</row>
    <row r="104" spans="1:28" x14ac:dyDescent="0.25">
      <c r="A104" s="57"/>
      <c r="B104" s="58"/>
      <c r="C104" s="58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0"/>
      <c r="O104" s="50"/>
      <c r="P104" s="50"/>
      <c r="Q104" s="50"/>
      <c r="R104" s="50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</row>
    <row r="105" spans="1:28" x14ac:dyDescent="0.25">
      <c r="A105" s="57"/>
      <c r="B105" s="58"/>
      <c r="C105" s="58"/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0"/>
      <c r="O105" s="50"/>
      <c r="P105" s="50"/>
      <c r="Q105" s="50"/>
      <c r="R105" s="50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</row>
    <row r="106" spans="1:28" x14ac:dyDescent="0.25">
      <c r="A106" s="57"/>
      <c r="B106" s="58"/>
      <c r="C106" s="58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0"/>
      <c r="O106" s="50"/>
      <c r="P106" s="50"/>
      <c r="Q106" s="50"/>
      <c r="R106" s="50"/>
      <c r="S106" s="59"/>
      <c r="T106" s="59"/>
      <c r="U106" s="59"/>
      <c r="V106" s="59"/>
      <c r="W106" s="59"/>
      <c r="X106" s="59"/>
      <c r="Y106" s="59"/>
      <c r="Z106" s="59"/>
      <c r="AA106" s="59"/>
      <c r="AB106" s="59"/>
    </row>
    <row r="107" spans="1:28" x14ac:dyDescent="0.25">
      <c r="A107" s="57"/>
      <c r="B107" s="58"/>
      <c r="C107" s="58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0"/>
      <c r="O107" s="50"/>
      <c r="P107" s="50"/>
      <c r="Q107" s="50"/>
      <c r="R107" s="50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</row>
    <row r="108" spans="1:28" x14ac:dyDescent="0.25">
      <c r="A108" s="57"/>
      <c r="B108" s="58"/>
      <c r="C108" s="58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0"/>
      <c r="O108" s="50"/>
      <c r="P108" s="50"/>
      <c r="Q108" s="50"/>
      <c r="R108" s="50"/>
      <c r="S108" s="59"/>
      <c r="T108" s="59"/>
      <c r="U108" s="59"/>
      <c r="V108" s="59"/>
      <c r="W108" s="59"/>
      <c r="X108" s="59"/>
      <c r="Y108" s="59"/>
      <c r="Z108" s="59"/>
      <c r="AA108" s="59"/>
      <c r="AB108" s="59"/>
    </row>
    <row r="109" spans="1:28" x14ac:dyDescent="0.25">
      <c r="A109" s="57"/>
      <c r="B109" s="58"/>
      <c r="C109" s="58"/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0"/>
      <c r="O109" s="50"/>
      <c r="P109" s="50"/>
      <c r="Q109" s="50"/>
      <c r="R109" s="50"/>
      <c r="S109" s="59"/>
      <c r="T109" s="59"/>
      <c r="U109" s="59"/>
      <c r="V109" s="59"/>
      <c r="W109" s="59"/>
      <c r="X109" s="59"/>
      <c r="Y109" s="59"/>
      <c r="Z109" s="59"/>
      <c r="AA109" s="59"/>
      <c r="AB109" s="59"/>
    </row>
    <row r="110" spans="1:28" x14ac:dyDescent="0.25">
      <c r="A110" s="57"/>
      <c r="B110" s="58"/>
      <c r="C110" s="58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0"/>
      <c r="O110" s="50"/>
      <c r="P110" s="50"/>
      <c r="Q110" s="50"/>
      <c r="R110" s="50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</row>
    <row r="111" spans="1:28" x14ac:dyDescent="0.25">
      <c r="A111" s="57"/>
      <c r="B111" s="58"/>
      <c r="C111" s="58"/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0"/>
      <c r="O111" s="50"/>
      <c r="P111" s="50"/>
      <c r="Q111" s="50"/>
      <c r="R111" s="50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</row>
    <row r="112" spans="1:28" x14ac:dyDescent="0.25">
      <c r="A112" s="57"/>
      <c r="B112" s="58"/>
      <c r="C112" s="58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0"/>
      <c r="O112" s="50"/>
      <c r="P112" s="50"/>
      <c r="Q112" s="50"/>
      <c r="R112" s="50"/>
      <c r="S112" s="59"/>
      <c r="T112" s="59"/>
      <c r="U112" s="59"/>
      <c r="V112" s="59"/>
      <c r="W112" s="59"/>
      <c r="X112" s="59"/>
      <c r="Y112" s="59"/>
      <c r="Z112" s="59"/>
      <c r="AA112" s="59"/>
      <c r="AB112" s="59"/>
    </row>
    <row r="113" spans="1:28" x14ac:dyDescent="0.25">
      <c r="A113" s="57"/>
      <c r="B113" s="58"/>
      <c r="C113" s="58"/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0"/>
      <c r="O113" s="50"/>
      <c r="P113" s="50"/>
      <c r="Q113" s="50"/>
      <c r="R113" s="50"/>
      <c r="S113" s="59"/>
      <c r="T113" s="59"/>
      <c r="U113" s="59"/>
      <c r="V113" s="59"/>
      <c r="W113" s="59"/>
      <c r="X113" s="59"/>
      <c r="Y113" s="59"/>
      <c r="Z113" s="59"/>
      <c r="AA113" s="59"/>
      <c r="AB113" s="59"/>
    </row>
    <row r="114" spans="1:28" x14ac:dyDescent="0.25">
      <c r="A114" s="57"/>
      <c r="B114" s="58"/>
      <c r="C114" s="58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0"/>
      <c r="O114" s="50"/>
      <c r="P114" s="50"/>
      <c r="Q114" s="50"/>
      <c r="R114" s="50"/>
      <c r="S114" s="59"/>
      <c r="T114" s="59"/>
      <c r="U114" s="59"/>
      <c r="V114" s="59"/>
      <c r="W114" s="59"/>
      <c r="X114" s="59"/>
      <c r="Y114" s="59"/>
      <c r="Z114" s="59"/>
      <c r="AA114" s="59"/>
      <c r="AB114" s="59"/>
    </row>
    <row r="115" spans="1:28" x14ac:dyDescent="0.25">
      <c r="A115" s="57"/>
      <c r="B115" s="58"/>
      <c r="C115" s="58"/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0"/>
      <c r="O115" s="50"/>
      <c r="P115" s="50"/>
      <c r="Q115" s="50"/>
      <c r="R115" s="50"/>
      <c r="S115" s="59"/>
      <c r="T115" s="59"/>
      <c r="U115" s="59"/>
      <c r="V115" s="59"/>
      <c r="W115" s="59"/>
      <c r="X115" s="59"/>
      <c r="Y115" s="59"/>
      <c r="Z115" s="59"/>
      <c r="AA115" s="59"/>
      <c r="AB115" s="59"/>
    </row>
    <row r="116" spans="1:28" x14ac:dyDescent="0.25">
      <c r="A116" s="57"/>
      <c r="B116" s="58"/>
      <c r="C116" s="58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0"/>
      <c r="O116" s="50"/>
      <c r="P116" s="50"/>
      <c r="Q116" s="50"/>
      <c r="R116" s="50"/>
      <c r="S116" s="59"/>
      <c r="T116" s="59"/>
      <c r="U116" s="59"/>
      <c r="V116" s="59"/>
      <c r="W116" s="59"/>
      <c r="X116" s="59"/>
      <c r="Y116" s="59"/>
      <c r="Z116" s="59"/>
      <c r="AA116" s="59"/>
      <c r="AB116" s="59"/>
    </row>
    <row r="117" spans="1:28" x14ac:dyDescent="0.25">
      <c r="A117" s="57"/>
      <c r="B117" s="58"/>
      <c r="C117" s="58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0"/>
      <c r="O117" s="50"/>
      <c r="P117" s="50"/>
      <c r="Q117" s="50"/>
      <c r="R117" s="50"/>
      <c r="S117" s="59"/>
      <c r="T117" s="59"/>
      <c r="U117" s="59"/>
      <c r="V117" s="59"/>
      <c r="W117" s="59"/>
      <c r="X117" s="59"/>
      <c r="Y117" s="59"/>
      <c r="Z117" s="59"/>
      <c r="AA117" s="59"/>
      <c r="AB117" s="59"/>
    </row>
    <row r="118" spans="1:28" x14ac:dyDescent="0.25">
      <c r="A118" s="57"/>
      <c r="B118" s="58"/>
      <c r="C118" s="58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0"/>
      <c r="O118" s="50"/>
      <c r="P118" s="50"/>
      <c r="Q118" s="50"/>
      <c r="R118" s="50"/>
      <c r="S118" s="59"/>
      <c r="T118" s="59"/>
      <c r="U118" s="59"/>
      <c r="V118" s="59"/>
      <c r="W118" s="59"/>
      <c r="X118" s="59"/>
      <c r="Y118" s="59"/>
      <c r="Z118" s="59"/>
      <c r="AA118" s="59"/>
      <c r="AB118" s="59"/>
    </row>
    <row r="119" spans="1:28" x14ac:dyDescent="0.25">
      <c r="A119" s="57"/>
      <c r="B119" s="58"/>
      <c r="C119" s="58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0"/>
      <c r="O119" s="50"/>
      <c r="P119" s="50"/>
      <c r="Q119" s="50"/>
      <c r="R119" s="50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</row>
    <row r="120" spans="1:28" x14ac:dyDescent="0.25">
      <c r="A120" s="57"/>
      <c r="B120" s="58"/>
      <c r="C120" s="58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0"/>
      <c r="O120" s="50"/>
      <c r="P120" s="50"/>
      <c r="Q120" s="50"/>
      <c r="R120" s="50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</row>
    <row r="121" spans="1:28" x14ac:dyDescent="0.25">
      <c r="A121" s="57"/>
      <c r="B121" s="58"/>
      <c r="C121" s="58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0"/>
      <c r="O121" s="50"/>
      <c r="P121" s="50"/>
      <c r="Q121" s="50"/>
      <c r="R121" s="50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</row>
    <row r="122" spans="1:28" x14ac:dyDescent="0.25">
      <c r="A122" s="57"/>
      <c r="B122" s="58"/>
      <c r="C122" s="58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0"/>
      <c r="O122" s="50"/>
      <c r="P122" s="50"/>
      <c r="Q122" s="50"/>
      <c r="R122" s="50"/>
      <c r="S122" s="59"/>
      <c r="T122" s="59"/>
      <c r="U122" s="59"/>
      <c r="V122" s="59"/>
      <c r="W122" s="59"/>
      <c r="X122" s="59"/>
      <c r="Y122" s="59"/>
      <c r="Z122" s="59"/>
      <c r="AA122" s="59"/>
      <c r="AB122" s="59"/>
    </row>
    <row r="123" spans="1:28" x14ac:dyDescent="0.25">
      <c r="A123" s="57"/>
      <c r="B123" s="58"/>
      <c r="C123" s="58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0"/>
      <c r="O123" s="50"/>
      <c r="P123" s="50"/>
      <c r="Q123" s="50"/>
      <c r="R123" s="50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</row>
    <row r="124" spans="1:28" x14ac:dyDescent="0.25">
      <c r="A124" s="57"/>
      <c r="B124" s="58"/>
      <c r="C124" s="58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0"/>
      <c r="O124" s="50"/>
      <c r="P124" s="50"/>
      <c r="Q124" s="50"/>
      <c r="R124" s="50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</row>
    <row r="125" spans="1:28" x14ac:dyDescent="0.25">
      <c r="A125" s="57"/>
      <c r="B125" s="58"/>
      <c r="C125" s="58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0"/>
      <c r="O125" s="50"/>
      <c r="P125" s="50"/>
      <c r="Q125" s="50"/>
      <c r="R125" s="50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</row>
    <row r="126" spans="1:28" x14ac:dyDescent="0.25">
      <c r="A126" s="57"/>
      <c r="B126" s="58"/>
      <c r="C126" s="58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0"/>
      <c r="O126" s="50"/>
      <c r="P126" s="50"/>
      <c r="Q126" s="50"/>
      <c r="R126" s="50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</row>
    <row r="127" spans="1:28" x14ac:dyDescent="0.25">
      <c r="A127" s="57"/>
      <c r="B127" s="58"/>
      <c r="C127" s="58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0"/>
      <c r="O127" s="50"/>
      <c r="P127" s="50"/>
      <c r="Q127" s="50"/>
      <c r="R127" s="50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</row>
    <row r="128" spans="1:28" x14ac:dyDescent="0.25">
      <c r="A128" s="57"/>
      <c r="B128" s="58"/>
      <c r="C128" s="58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0"/>
      <c r="O128" s="50"/>
      <c r="P128" s="50"/>
      <c r="Q128" s="50"/>
      <c r="R128" s="50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</row>
    <row r="129" spans="1:28" x14ac:dyDescent="0.25">
      <c r="A129" s="57"/>
      <c r="B129" s="58"/>
      <c r="C129" s="58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0"/>
      <c r="O129" s="50"/>
      <c r="P129" s="50"/>
      <c r="Q129" s="50"/>
      <c r="R129" s="50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</row>
    <row r="130" spans="1:28" x14ac:dyDescent="0.25">
      <c r="A130" s="57"/>
      <c r="B130" s="58"/>
      <c r="C130" s="58"/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0"/>
      <c r="O130" s="50"/>
      <c r="P130" s="50"/>
      <c r="Q130" s="50"/>
      <c r="R130" s="50"/>
      <c r="S130" s="59"/>
      <c r="T130" s="59"/>
      <c r="U130" s="59"/>
      <c r="V130" s="59"/>
      <c r="W130" s="59"/>
      <c r="X130" s="59"/>
      <c r="Y130" s="59"/>
      <c r="Z130" s="59"/>
      <c r="AA130" s="59"/>
      <c r="AB130" s="59"/>
    </row>
    <row r="131" spans="1:28" x14ac:dyDescent="0.25">
      <c r="A131" s="57"/>
      <c r="B131" s="58"/>
      <c r="C131" s="58"/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0"/>
      <c r="O131" s="50"/>
      <c r="P131" s="50"/>
      <c r="Q131" s="50"/>
      <c r="R131" s="50"/>
      <c r="S131" s="59"/>
      <c r="T131" s="59"/>
      <c r="U131" s="59"/>
      <c r="V131" s="59"/>
      <c r="W131" s="59"/>
      <c r="X131" s="59"/>
      <c r="Y131" s="59"/>
      <c r="Z131" s="59"/>
      <c r="AA131" s="59"/>
      <c r="AB131" s="59"/>
    </row>
    <row r="132" spans="1:28" x14ac:dyDescent="0.25">
      <c r="A132" s="57"/>
      <c r="B132" s="58"/>
      <c r="C132" s="58"/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0"/>
      <c r="O132" s="50"/>
      <c r="P132" s="50"/>
      <c r="Q132" s="50"/>
      <c r="R132" s="50"/>
      <c r="S132" s="59"/>
      <c r="T132" s="59"/>
      <c r="U132" s="59"/>
      <c r="V132" s="59"/>
      <c r="W132" s="59"/>
      <c r="X132" s="59"/>
      <c r="Y132" s="59"/>
      <c r="Z132" s="59"/>
      <c r="AA132" s="59"/>
      <c r="AB132" s="59"/>
    </row>
    <row r="133" spans="1:28" x14ac:dyDescent="0.25">
      <c r="A133" s="57"/>
      <c r="B133" s="58"/>
      <c r="C133" s="58"/>
      <c r="D133" s="57"/>
      <c r="E133" s="57"/>
      <c r="F133" s="57"/>
      <c r="G133" s="57"/>
      <c r="H133" s="57"/>
      <c r="I133" s="57"/>
      <c r="J133" s="57"/>
      <c r="K133" s="57"/>
      <c r="L133" s="57"/>
      <c r="M133" s="57"/>
      <c r="N133" s="50"/>
      <c r="O133" s="50"/>
      <c r="P133" s="50"/>
      <c r="Q133" s="50"/>
      <c r="R133" s="50"/>
      <c r="S133" s="59"/>
      <c r="T133" s="59"/>
      <c r="U133" s="59"/>
      <c r="V133" s="59"/>
      <c r="W133" s="59"/>
      <c r="X133" s="59"/>
      <c r="Y133" s="59"/>
      <c r="Z133" s="59"/>
      <c r="AA133" s="59"/>
      <c r="AB133" s="59"/>
    </row>
    <row r="134" spans="1:28" x14ac:dyDescent="0.25">
      <c r="A134" s="57"/>
      <c r="B134" s="58"/>
      <c r="C134" s="58"/>
      <c r="D134" s="57"/>
      <c r="E134" s="57"/>
      <c r="F134" s="57"/>
      <c r="G134" s="57"/>
      <c r="H134" s="57"/>
      <c r="I134" s="57"/>
      <c r="J134" s="57"/>
      <c r="K134" s="57"/>
      <c r="L134" s="57"/>
      <c r="M134" s="57"/>
      <c r="N134" s="50"/>
      <c r="O134" s="50"/>
      <c r="P134" s="50"/>
      <c r="Q134" s="50"/>
      <c r="R134" s="50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</row>
    <row r="135" spans="1:28" x14ac:dyDescent="0.25">
      <c r="A135" s="57"/>
      <c r="B135" s="58"/>
      <c r="C135" s="58"/>
      <c r="D135" s="57"/>
      <c r="E135" s="57"/>
      <c r="F135" s="57"/>
      <c r="G135" s="57"/>
      <c r="H135" s="57"/>
      <c r="I135" s="57"/>
      <c r="J135" s="57"/>
      <c r="K135" s="57"/>
      <c r="L135" s="57"/>
      <c r="M135" s="57"/>
      <c r="N135" s="50"/>
      <c r="O135" s="50"/>
      <c r="P135" s="50"/>
      <c r="Q135" s="50"/>
      <c r="R135" s="50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</row>
    <row r="136" spans="1:28" x14ac:dyDescent="0.25">
      <c r="A136" s="57"/>
      <c r="B136" s="58"/>
      <c r="C136" s="58"/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0"/>
      <c r="O136" s="50"/>
      <c r="P136" s="50"/>
      <c r="Q136" s="50"/>
      <c r="R136" s="50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</row>
    <row r="137" spans="1:28" x14ac:dyDescent="0.25">
      <c r="A137" s="57"/>
      <c r="B137" s="58"/>
      <c r="C137" s="58"/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0"/>
      <c r="O137" s="50"/>
      <c r="P137" s="50"/>
      <c r="Q137" s="50"/>
      <c r="R137" s="50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</row>
    <row r="138" spans="1:28" x14ac:dyDescent="0.25">
      <c r="A138" s="57"/>
      <c r="B138" s="58"/>
      <c r="C138" s="58"/>
      <c r="D138" s="57"/>
      <c r="E138" s="57"/>
      <c r="F138" s="57"/>
      <c r="G138" s="57"/>
      <c r="H138" s="57"/>
      <c r="I138" s="57"/>
      <c r="J138" s="57"/>
      <c r="K138" s="57"/>
      <c r="L138" s="57"/>
      <c r="M138" s="57"/>
      <c r="N138" s="50"/>
      <c r="O138" s="50"/>
      <c r="P138" s="50"/>
      <c r="Q138" s="50"/>
      <c r="R138" s="50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</row>
    <row r="139" spans="1:28" x14ac:dyDescent="0.25">
      <c r="A139" s="57"/>
      <c r="B139" s="58"/>
      <c r="C139" s="58"/>
      <c r="D139" s="57"/>
      <c r="E139" s="57"/>
      <c r="F139" s="57"/>
      <c r="G139" s="57"/>
      <c r="H139" s="57"/>
      <c r="I139" s="57"/>
      <c r="J139" s="57"/>
      <c r="K139" s="57"/>
      <c r="L139" s="57"/>
      <c r="M139" s="57"/>
      <c r="N139" s="50"/>
      <c r="O139" s="50"/>
      <c r="P139" s="50"/>
      <c r="Q139" s="50"/>
      <c r="R139" s="50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</row>
    <row r="140" spans="1:28" x14ac:dyDescent="0.25">
      <c r="A140" s="57"/>
      <c r="B140" s="58"/>
      <c r="C140" s="58"/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0"/>
      <c r="O140" s="50"/>
      <c r="P140" s="50"/>
      <c r="Q140" s="50"/>
      <c r="R140" s="50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</row>
    <row r="141" spans="1:28" x14ac:dyDescent="0.25">
      <c r="A141" s="57"/>
      <c r="B141" s="58"/>
      <c r="C141" s="58"/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0"/>
      <c r="O141" s="50"/>
      <c r="P141" s="50"/>
      <c r="Q141" s="50"/>
      <c r="R141" s="50"/>
      <c r="S141" s="59"/>
      <c r="T141" s="59"/>
      <c r="U141" s="59"/>
      <c r="V141" s="59"/>
      <c r="W141" s="59"/>
      <c r="X141" s="59"/>
      <c r="Y141" s="59"/>
      <c r="Z141" s="59"/>
      <c r="AA141" s="59"/>
      <c r="AB141" s="59"/>
    </row>
    <row r="142" spans="1:28" x14ac:dyDescent="0.25">
      <c r="A142" s="57"/>
      <c r="B142" s="58"/>
      <c r="C142" s="58"/>
      <c r="D142" s="57"/>
      <c r="E142" s="57"/>
      <c r="F142" s="57"/>
      <c r="G142" s="57"/>
      <c r="H142" s="57"/>
      <c r="I142" s="57"/>
      <c r="J142" s="57"/>
      <c r="K142" s="57"/>
      <c r="L142" s="57"/>
      <c r="M142" s="57"/>
      <c r="N142" s="50"/>
      <c r="O142" s="50"/>
      <c r="P142" s="50"/>
      <c r="Q142" s="50"/>
      <c r="R142" s="50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</row>
    <row r="143" spans="1:28" x14ac:dyDescent="0.25">
      <c r="A143" s="57"/>
      <c r="B143" s="58"/>
      <c r="C143" s="58"/>
      <c r="D143" s="57"/>
      <c r="E143" s="57"/>
      <c r="F143" s="57"/>
      <c r="G143" s="57"/>
      <c r="H143" s="57"/>
      <c r="I143" s="57"/>
      <c r="J143" s="57"/>
      <c r="K143" s="57"/>
      <c r="L143" s="57"/>
      <c r="M143" s="57"/>
      <c r="N143" s="50"/>
      <c r="O143" s="50"/>
      <c r="P143" s="50"/>
      <c r="Q143" s="50"/>
      <c r="R143" s="50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</row>
    <row r="144" spans="1:28" x14ac:dyDescent="0.25">
      <c r="A144" s="57"/>
      <c r="B144" s="58"/>
      <c r="C144" s="58"/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0"/>
      <c r="O144" s="50"/>
      <c r="P144" s="50"/>
      <c r="Q144" s="50"/>
      <c r="R144" s="50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</row>
    <row r="145" spans="1:28" x14ac:dyDescent="0.25">
      <c r="A145" s="57"/>
      <c r="B145" s="58"/>
      <c r="C145" s="58"/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0"/>
      <c r="O145" s="50"/>
      <c r="P145" s="50"/>
      <c r="Q145" s="50"/>
      <c r="R145" s="50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</row>
    <row r="146" spans="1:28" x14ac:dyDescent="0.25">
      <c r="A146" s="57"/>
      <c r="B146" s="58"/>
      <c r="C146" s="58"/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0"/>
      <c r="O146" s="50"/>
      <c r="P146" s="50"/>
      <c r="Q146" s="50"/>
      <c r="R146" s="50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</row>
    <row r="147" spans="1:28" x14ac:dyDescent="0.25">
      <c r="A147" s="57"/>
      <c r="B147" s="58"/>
      <c r="C147" s="58"/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0"/>
      <c r="O147" s="50"/>
      <c r="P147" s="50"/>
      <c r="Q147" s="50"/>
      <c r="R147" s="50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</row>
    <row r="148" spans="1:28" x14ac:dyDescent="0.25">
      <c r="A148" s="57"/>
      <c r="B148" s="58"/>
      <c r="C148" s="58"/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0"/>
      <c r="O148" s="50"/>
      <c r="P148" s="50"/>
      <c r="Q148" s="50"/>
      <c r="R148" s="50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</row>
    <row r="149" spans="1:28" x14ac:dyDescent="0.25">
      <c r="A149" s="57"/>
      <c r="B149" s="58"/>
      <c r="C149" s="58"/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0"/>
      <c r="O149" s="50"/>
      <c r="P149" s="50"/>
      <c r="Q149" s="50"/>
      <c r="R149" s="50"/>
      <c r="S149" s="59"/>
      <c r="T149" s="59"/>
      <c r="U149" s="59"/>
      <c r="V149" s="59"/>
      <c r="W149" s="59"/>
      <c r="X149" s="59"/>
      <c r="Y149" s="59"/>
      <c r="Z149" s="59"/>
      <c r="AA149" s="59"/>
      <c r="AB149" s="59"/>
    </row>
    <row r="150" spans="1:28" x14ac:dyDescent="0.25">
      <c r="A150" s="57"/>
      <c r="B150" s="58"/>
      <c r="C150" s="58"/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0"/>
      <c r="O150" s="50"/>
      <c r="P150" s="50"/>
      <c r="Q150" s="50"/>
      <c r="R150" s="50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</row>
    <row r="151" spans="1:28" x14ac:dyDescent="0.25">
      <c r="A151" s="57"/>
      <c r="B151" s="58"/>
      <c r="C151" s="58"/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0"/>
      <c r="O151" s="50"/>
      <c r="P151" s="50"/>
      <c r="Q151" s="50"/>
      <c r="R151" s="50"/>
      <c r="S151" s="59"/>
      <c r="T151" s="59"/>
      <c r="U151" s="59"/>
      <c r="V151" s="59"/>
      <c r="W151" s="59"/>
      <c r="X151" s="59"/>
      <c r="Y151" s="59"/>
      <c r="Z151" s="59"/>
      <c r="AA151" s="59"/>
      <c r="AB151" s="59"/>
    </row>
    <row r="152" spans="1:28" x14ac:dyDescent="0.25">
      <c r="A152" s="57"/>
      <c r="B152" s="58"/>
      <c r="C152" s="58"/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0"/>
      <c r="O152" s="50"/>
      <c r="P152" s="50"/>
      <c r="Q152" s="50"/>
      <c r="R152" s="50"/>
      <c r="S152" s="59"/>
      <c r="T152" s="59"/>
      <c r="U152" s="59"/>
      <c r="V152" s="59"/>
      <c r="W152" s="59"/>
      <c r="X152" s="59"/>
      <c r="Y152" s="59"/>
      <c r="Z152" s="59"/>
      <c r="AA152" s="59"/>
      <c r="AB152" s="59"/>
    </row>
    <row r="153" spans="1:28" x14ac:dyDescent="0.25">
      <c r="A153" s="57"/>
      <c r="B153" s="58"/>
      <c r="C153" s="58"/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0"/>
      <c r="O153" s="50"/>
      <c r="P153" s="50"/>
      <c r="Q153" s="50"/>
      <c r="R153" s="50"/>
      <c r="S153" s="59"/>
      <c r="T153" s="59"/>
      <c r="U153" s="59"/>
      <c r="V153" s="59"/>
      <c r="W153" s="59"/>
      <c r="X153" s="59"/>
      <c r="Y153" s="59"/>
      <c r="Z153" s="59"/>
      <c r="AA153" s="59"/>
      <c r="AB153" s="59"/>
    </row>
    <row r="154" spans="1:28" x14ac:dyDescent="0.25">
      <c r="A154" s="57"/>
      <c r="B154" s="58"/>
      <c r="C154" s="58"/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0"/>
      <c r="O154" s="50"/>
      <c r="P154" s="50"/>
      <c r="Q154" s="50"/>
      <c r="R154" s="50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</row>
    <row r="155" spans="1:28" x14ac:dyDescent="0.25">
      <c r="A155" s="57"/>
      <c r="B155" s="58"/>
      <c r="C155" s="58"/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0"/>
      <c r="O155" s="50"/>
      <c r="P155" s="50"/>
      <c r="Q155" s="50"/>
      <c r="R155" s="50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</row>
    <row r="156" spans="1:28" x14ac:dyDescent="0.25">
      <c r="A156" s="57"/>
      <c r="B156" s="58"/>
      <c r="C156" s="58"/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0"/>
      <c r="O156" s="50"/>
      <c r="P156" s="50"/>
      <c r="Q156" s="50"/>
      <c r="R156" s="50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</row>
    <row r="157" spans="1:28" x14ac:dyDescent="0.25">
      <c r="A157" s="57"/>
      <c r="B157" s="58"/>
      <c r="C157" s="58"/>
      <c r="D157" s="57"/>
      <c r="E157" s="57"/>
      <c r="F157" s="57"/>
      <c r="G157" s="57"/>
      <c r="H157" s="57"/>
      <c r="I157" s="57"/>
      <c r="J157" s="57"/>
      <c r="K157" s="57"/>
      <c r="L157" s="57"/>
      <c r="M157" s="57"/>
      <c r="N157" s="50"/>
      <c r="O157" s="50"/>
      <c r="P157" s="50"/>
      <c r="Q157" s="50"/>
      <c r="R157" s="50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</row>
    <row r="158" spans="1:28" x14ac:dyDescent="0.25">
      <c r="A158" s="57"/>
      <c r="B158" s="58"/>
      <c r="C158" s="58"/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0"/>
      <c r="O158" s="50"/>
      <c r="P158" s="50"/>
      <c r="Q158" s="50"/>
      <c r="R158" s="50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</row>
    <row r="159" spans="1:28" x14ac:dyDescent="0.25">
      <c r="A159" s="57"/>
      <c r="B159" s="58"/>
      <c r="C159" s="58"/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0"/>
      <c r="O159" s="50"/>
      <c r="P159" s="50"/>
      <c r="Q159" s="50"/>
      <c r="R159" s="50"/>
      <c r="S159" s="59"/>
      <c r="T159" s="59"/>
      <c r="U159" s="59"/>
      <c r="V159" s="59"/>
      <c r="W159" s="59"/>
      <c r="X159" s="59"/>
      <c r="Y159" s="59"/>
      <c r="Z159" s="59"/>
      <c r="AA159" s="59"/>
      <c r="AB159" s="59"/>
    </row>
    <row r="160" spans="1:28" x14ac:dyDescent="0.25">
      <c r="A160" s="57"/>
      <c r="B160" s="58"/>
      <c r="C160" s="58"/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0"/>
      <c r="O160" s="50"/>
      <c r="P160" s="50"/>
      <c r="Q160" s="50"/>
      <c r="R160" s="50"/>
      <c r="S160" s="59"/>
      <c r="T160" s="59"/>
      <c r="U160" s="59"/>
      <c r="V160" s="59"/>
      <c r="W160" s="59"/>
      <c r="X160" s="59"/>
      <c r="Y160" s="59"/>
      <c r="Z160" s="59"/>
      <c r="AA160" s="59"/>
      <c r="AB160" s="59"/>
    </row>
    <row r="161" spans="1:28" x14ac:dyDescent="0.25">
      <c r="A161" s="57"/>
      <c r="B161" s="58"/>
      <c r="C161" s="58"/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0"/>
      <c r="O161" s="50"/>
      <c r="P161" s="50"/>
      <c r="Q161" s="50"/>
      <c r="R161" s="50"/>
      <c r="S161" s="59"/>
      <c r="T161" s="59"/>
      <c r="U161" s="59"/>
      <c r="V161" s="59"/>
      <c r="W161" s="59"/>
      <c r="X161" s="59"/>
      <c r="Y161" s="59"/>
      <c r="Z161" s="59"/>
      <c r="AA161" s="59"/>
      <c r="AB161" s="59"/>
    </row>
    <row r="162" spans="1:28" x14ac:dyDescent="0.25">
      <c r="A162" s="57"/>
      <c r="B162" s="58"/>
      <c r="C162" s="58"/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0"/>
      <c r="O162" s="50"/>
      <c r="P162" s="50"/>
      <c r="Q162" s="50"/>
      <c r="R162" s="50"/>
      <c r="S162" s="59"/>
      <c r="T162" s="59"/>
      <c r="U162" s="59"/>
      <c r="V162" s="59"/>
      <c r="W162" s="59"/>
      <c r="X162" s="59"/>
      <c r="Y162" s="59"/>
      <c r="Z162" s="59"/>
      <c r="AA162" s="59"/>
      <c r="AB162" s="59"/>
    </row>
    <row r="163" spans="1:28" x14ac:dyDescent="0.25">
      <c r="A163" s="57"/>
      <c r="B163" s="58"/>
      <c r="C163" s="58"/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0"/>
      <c r="O163" s="50"/>
      <c r="P163" s="50"/>
      <c r="Q163" s="50"/>
      <c r="R163" s="50"/>
      <c r="S163" s="59"/>
      <c r="T163" s="59"/>
      <c r="U163" s="59"/>
      <c r="V163" s="59"/>
      <c r="W163" s="59"/>
      <c r="X163" s="59"/>
      <c r="Y163" s="59"/>
      <c r="Z163" s="59"/>
      <c r="AA163" s="59"/>
      <c r="AB163" s="59"/>
    </row>
    <row r="164" spans="1:28" x14ac:dyDescent="0.25">
      <c r="A164" s="57"/>
      <c r="B164" s="58"/>
      <c r="C164" s="58"/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0"/>
      <c r="O164" s="50"/>
      <c r="P164" s="50"/>
      <c r="Q164" s="50"/>
      <c r="R164" s="50"/>
      <c r="S164" s="59"/>
      <c r="T164" s="59"/>
      <c r="U164" s="59"/>
      <c r="V164" s="59"/>
      <c r="W164" s="59"/>
      <c r="X164" s="59"/>
      <c r="Y164" s="59"/>
      <c r="Z164" s="59"/>
      <c r="AA164" s="59"/>
      <c r="AB164" s="59"/>
    </row>
    <row r="165" spans="1:28" x14ac:dyDescent="0.25">
      <c r="A165" s="57"/>
      <c r="B165" s="58"/>
      <c r="C165" s="58"/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0"/>
      <c r="O165" s="50"/>
      <c r="P165" s="50"/>
      <c r="Q165" s="50"/>
      <c r="R165" s="50"/>
      <c r="S165" s="59"/>
      <c r="T165" s="59"/>
      <c r="U165" s="59"/>
      <c r="V165" s="59"/>
      <c r="W165" s="59"/>
      <c r="X165" s="59"/>
      <c r="Y165" s="59"/>
      <c r="Z165" s="59"/>
      <c r="AA165" s="59"/>
      <c r="AB165" s="59"/>
    </row>
    <row r="166" spans="1:28" x14ac:dyDescent="0.25">
      <c r="A166" s="57"/>
      <c r="B166" s="58"/>
      <c r="C166" s="58"/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0"/>
      <c r="O166" s="50"/>
      <c r="P166" s="50"/>
      <c r="Q166" s="50"/>
      <c r="R166" s="50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</row>
    <row r="167" spans="1:28" x14ac:dyDescent="0.25">
      <c r="A167" s="57"/>
      <c r="B167" s="58"/>
      <c r="C167" s="58"/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0"/>
      <c r="O167" s="50"/>
      <c r="P167" s="50"/>
      <c r="Q167" s="50"/>
      <c r="R167" s="50"/>
      <c r="S167" s="59"/>
      <c r="T167" s="59"/>
      <c r="U167" s="59"/>
      <c r="V167" s="59"/>
      <c r="W167" s="59"/>
      <c r="X167" s="59"/>
      <c r="Y167" s="59"/>
      <c r="Z167" s="59"/>
      <c r="AA167" s="59"/>
      <c r="AB167" s="59"/>
    </row>
    <row r="168" spans="1:28" x14ac:dyDescent="0.25">
      <c r="A168" s="57"/>
      <c r="B168" s="58"/>
      <c r="C168" s="58"/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0"/>
      <c r="O168" s="50"/>
      <c r="P168" s="50"/>
      <c r="Q168" s="50"/>
      <c r="R168" s="50"/>
      <c r="S168" s="59"/>
      <c r="T168" s="59"/>
      <c r="U168" s="59"/>
      <c r="V168" s="59"/>
      <c r="W168" s="59"/>
      <c r="X168" s="59"/>
      <c r="Y168" s="59"/>
      <c r="Z168" s="59"/>
      <c r="AA168" s="59"/>
      <c r="AB168" s="59"/>
    </row>
    <row r="169" spans="1:28" x14ac:dyDescent="0.25">
      <c r="A169" s="57"/>
      <c r="B169" s="58"/>
      <c r="C169" s="58"/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0"/>
      <c r="O169" s="50"/>
      <c r="P169" s="50"/>
      <c r="Q169" s="50"/>
      <c r="R169" s="50"/>
      <c r="S169" s="59"/>
      <c r="T169" s="59"/>
      <c r="U169" s="59"/>
      <c r="V169" s="59"/>
      <c r="W169" s="59"/>
      <c r="X169" s="59"/>
      <c r="Y169" s="59"/>
      <c r="Z169" s="59"/>
      <c r="AA169" s="59"/>
      <c r="AB169" s="59"/>
    </row>
    <row r="170" spans="1:28" x14ac:dyDescent="0.25">
      <c r="A170" s="57"/>
      <c r="B170" s="58"/>
      <c r="C170" s="58"/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0"/>
      <c r="O170" s="50"/>
      <c r="P170" s="50"/>
      <c r="Q170" s="50"/>
      <c r="R170" s="50"/>
      <c r="S170" s="59"/>
      <c r="T170" s="59"/>
      <c r="U170" s="59"/>
      <c r="V170" s="59"/>
      <c r="W170" s="59"/>
      <c r="X170" s="59"/>
      <c r="Y170" s="59"/>
      <c r="Z170" s="59"/>
      <c r="AA170" s="59"/>
      <c r="AB170" s="59"/>
    </row>
    <row r="171" spans="1:28" x14ac:dyDescent="0.25">
      <c r="A171" s="57"/>
      <c r="B171" s="58"/>
      <c r="C171" s="58"/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0"/>
      <c r="O171" s="50"/>
      <c r="P171" s="50"/>
      <c r="Q171" s="50"/>
      <c r="R171" s="50"/>
      <c r="S171" s="59"/>
      <c r="T171" s="59"/>
      <c r="U171" s="59"/>
      <c r="V171" s="59"/>
      <c r="W171" s="59"/>
      <c r="X171" s="59"/>
      <c r="Y171" s="59"/>
      <c r="Z171" s="59"/>
      <c r="AA171" s="59"/>
      <c r="AB171" s="59"/>
    </row>
    <row r="172" spans="1:28" x14ac:dyDescent="0.25">
      <c r="A172" s="57"/>
      <c r="B172" s="58"/>
      <c r="C172" s="58"/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0"/>
      <c r="O172" s="50"/>
      <c r="P172" s="50"/>
      <c r="Q172" s="50"/>
      <c r="R172" s="50"/>
      <c r="S172" s="59"/>
      <c r="T172" s="59"/>
      <c r="U172" s="59"/>
      <c r="V172" s="59"/>
      <c r="W172" s="59"/>
      <c r="X172" s="59"/>
      <c r="Y172" s="59"/>
      <c r="Z172" s="59"/>
      <c r="AA172" s="59"/>
      <c r="AB172" s="59"/>
    </row>
    <row r="173" spans="1:28" x14ac:dyDescent="0.25">
      <c r="A173" s="57"/>
      <c r="B173" s="58"/>
      <c r="C173" s="58"/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0"/>
      <c r="O173" s="50"/>
      <c r="P173" s="50"/>
      <c r="Q173" s="50"/>
      <c r="R173" s="50"/>
      <c r="S173" s="59"/>
      <c r="T173" s="59"/>
      <c r="U173" s="59"/>
      <c r="V173" s="59"/>
      <c r="W173" s="59"/>
      <c r="X173" s="59"/>
      <c r="Y173" s="59"/>
      <c r="Z173" s="59"/>
      <c r="AA173" s="59"/>
      <c r="AB173" s="59"/>
    </row>
    <row r="174" spans="1:28" x14ac:dyDescent="0.25">
      <c r="A174" s="57"/>
      <c r="B174" s="58"/>
      <c r="C174" s="58"/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0"/>
      <c r="O174" s="50"/>
      <c r="P174" s="50"/>
      <c r="Q174" s="50"/>
      <c r="R174" s="50"/>
      <c r="S174" s="59"/>
      <c r="T174" s="59"/>
      <c r="U174" s="59"/>
      <c r="V174" s="59"/>
      <c r="W174" s="59"/>
      <c r="X174" s="59"/>
      <c r="Y174" s="59"/>
      <c r="Z174" s="59"/>
      <c r="AA174" s="59"/>
      <c r="AB174" s="59"/>
    </row>
    <row r="175" spans="1:28" x14ac:dyDescent="0.25">
      <c r="A175" s="57"/>
      <c r="B175" s="58"/>
      <c r="C175" s="58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0"/>
      <c r="O175" s="50"/>
      <c r="P175" s="50"/>
      <c r="Q175" s="50"/>
      <c r="R175" s="50"/>
      <c r="S175" s="59"/>
      <c r="T175" s="59"/>
      <c r="U175" s="59"/>
      <c r="V175" s="59"/>
      <c r="W175" s="59"/>
      <c r="X175" s="59"/>
      <c r="Y175" s="59"/>
      <c r="Z175" s="59"/>
      <c r="AA175" s="59"/>
      <c r="AB175" s="59"/>
    </row>
    <row r="176" spans="1:28" x14ac:dyDescent="0.25">
      <c r="A176" s="57"/>
      <c r="B176" s="58"/>
      <c r="C176" s="58"/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0"/>
      <c r="O176" s="50"/>
      <c r="P176" s="50"/>
      <c r="Q176" s="50"/>
      <c r="R176" s="50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</row>
    <row r="177" spans="1:28" x14ac:dyDescent="0.25">
      <c r="A177" s="57"/>
      <c r="B177" s="58"/>
      <c r="C177" s="58"/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0"/>
      <c r="O177" s="50"/>
      <c r="P177" s="50"/>
      <c r="Q177" s="50"/>
      <c r="R177" s="50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</row>
    <row r="178" spans="1:28" x14ac:dyDescent="0.25">
      <c r="A178" s="57"/>
      <c r="B178" s="58"/>
      <c r="C178" s="58"/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0"/>
      <c r="O178" s="50"/>
      <c r="P178" s="50"/>
      <c r="Q178" s="50"/>
      <c r="R178" s="50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</row>
    <row r="179" spans="1:28" x14ac:dyDescent="0.25">
      <c r="A179" s="57"/>
      <c r="B179" s="58"/>
      <c r="C179" s="58"/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0"/>
      <c r="O179" s="50"/>
      <c r="P179" s="50"/>
      <c r="Q179" s="50"/>
      <c r="R179" s="50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</row>
    <row r="180" spans="1:28" x14ac:dyDescent="0.25">
      <c r="A180" s="57"/>
      <c r="B180" s="58"/>
      <c r="C180" s="58"/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0"/>
      <c r="O180" s="50"/>
      <c r="P180" s="50"/>
      <c r="Q180" s="50"/>
      <c r="R180" s="50"/>
      <c r="S180" s="59"/>
      <c r="T180" s="59"/>
      <c r="U180" s="59"/>
      <c r="V180" s="59"/>
      <c r="W180" s="59"/>
      <c r="X180" s="59"/>
      <c r="Y180" s="59"/>
      <c r="Z180" s="59"/>
      <c r="AA180" s="59"/>
      <c r="AB180" s="59"/>
    </row>
    <row r="181" spans="1:28" x14ac:dyDescent="0.25">
      <c r="A181" s="57"/>
      <c r="B181" s="58"/>
      <c r="C181" s="58"/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0"/>
      <c r="O181" s="50"/>
      <c r="P181" s="50"/>
      <c r="Q181" s="50"/>
      <c r="R181" s="50"/>
      <c r="S181" s="59"/>
      <c r="T181" s="59"/>
      <c r="U181" s="59"/>
      <c r="V181" s="59"/>
      <c r="W181" s="59"/>
      <c r="X181" s="59"/>
      <c r="Y181" s="59"/>
      <c r="Z181" s="59"/>
      <c r="AA181" s="59"/>
      <c r="AB181" s="59"/>
    </row>
    <row r="182" spans="1:28" x14ac:dyDescent="0.25">
      <c r="A182" s="57"/>
      <c r="B182" s="58"/>
      <c r="C182" s="58"/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0"/>
      <c r="O182" s="50"/>
      <c r="P182" s="50"/>
      <c r="Q182" s="50"/>
      <c r="R182" s="50"/>
      <c r="S182" s="59"/>
      <c r="T182" s="59"/>
      <c r="U182" s="59"/>
      <c r="V182" s="59"/>
      <c r="W182" s="59"/>
      <c r="X182" s="59"/>
      <c r="Y182" s="59"/>
      <c r="Z182" s="59"/>
      <c r="AA182" s="59"/>
      <c r="AB182" s="59"/>
    </row>
    <row r="183" spans="1:28" x14ac:dyDescent="0.25">
      <c r="A183" s="57"/>
      <c r="B183" s="58"/>
      <c r="C183" s="58"/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0"/>
      <c r="O183" s="50"/>
      <c r="P183" s="50"/>
      <c r="Q183" s="50"/>
      <c r="R183" s="50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</row>
    <row r="184" spans="1:28" x14ac:dyDescent="0.25">
      <c r="A184" s="57"/>
      <c r="B184" s="58"/>
      <c r="C184" s="58"/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0"/>
      <c r="O184" s="50"/>
      <c r="P184" s="50"/>
      <c r="Q184" s="50"/>
      <c r="R184" s="50"/>
      <c r="S184" s="59"/>
      <c r="T184" s="59"/>
      <c r="U184" s="59"/>
      <c r="V184" s="59"/>
      <c r="W184" s="59"/>
      <c r="X184" s="59"/>
      <c r="Y184" s="59"/>
      <c r="Z184" s="59"/>
      <c r="AA184" s="59"/>
      <c r="AB184" s="59"/>
    </row>
    <row r="185" spans="1:28" x14ac:dyDescent="0.25">
      <c r="A185" s="57"/>
      <c r="B185" s="58"/>
      <c r="C185" s="58"/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0"/>
      <c r="O185" s="50"/>
      <c r="P185" s="50"/>
      <c r="Q185" s="50"/>
      <c r="R185" s="50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</row>
    <row r="186" spans="1:28" x14ac:dyDescent="0.25">
      <c r="A186" s="57"/>
      <c r="B186" s="58"/>
      <c r="C186" s="58"/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0"/>
      <c r="O186" s="50"/>
      <c r="P186" s="50"/>
      <c r="Q186" s="50"/>
      <c r="R186" s="50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</row>
    <row r="187" spans="1:28" x14ac:dyDescent="0.25">
      <c r="A187" s="57"/>
      <c r="B187" s="58"/>
      <c r="C187" s="58"/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0"/>
      <c r="O187" s="50"/>
      <c r="P187" s="50"/>
      <c r="Q187" s="50"/>
      <c r="R187" s="50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</row>
    <row r="188" spans="1:28" x14ac:dyDescent="0.25">
      <c r="A188" s="57"/>
      <c r="B188" s="58"/>
      <c r="C188" s="58"/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0"/>
      <c r="O188" s="50"/>
      <c r="P188" s="50"/>
      <c r="Q188" s="50"/>
      <c r="R188" s="50"/>
      <c r="S188" s="59"/>
      <c r="T188" s="59"/>
      <c r="U188" s="59"/>
      <c r="V188" s="59"/>
      <c r="W188" s="59"/>
      <c r="X188" s="59"/>
      <c r="Y188" s="59"/>
      <c r="Z188" s="59"/>
      <c r="AA188" s="59"/>
      <c r="AB188" s="59"/>
    </row>
    <row r="189" spans="1:28" x14ac:dyDescent="0.25">
      <c r="A189" s="57"/>
      <c r="B189" s="58"/>
      <c r="C189" s="58"/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0"/>
      <c r="O189" s="50"/>
      <c r="P189" s="50"/>
      <c r="Q189" s="50"/>
      <c r="R189" s="50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</row>
    <row r="190" spans="1:28" x14ac:dyDescent="0.25">
      <c r="A190" s="57"/>
      <c r="B190" s="58"/>
      <c r="C190" s="58"/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0"/>
      <c r="O190" s="50"/>
      <c r="P190" s="50"/>
      <c r="Q190" s="50"/>
      <c r="R190" s="50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</row>
    <row r="191" spans="1:28" x14ac:dyDescent="0.25">
      <c r="A191" s="57"/>
      <c r="B191" s="58"/>
      <c r="C191" s="58"/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0"/>
      <c r="O191" s="50"/>
      <c r="P191" s="50"/>
      <c r="Q191" s="50"/>
      <c r="R191" s="50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</row>
    <row r="192" spans="1:28" x14ac:dyDescent="0.25">
      <c r="A192" s="57"/>
      <c r="B192" s="58"/>
      <c r="C192" s="58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0"/>
      <c r="O192" s="50"/>
      <c r="P192" s="50"/>
      <c r="Q192" s="50"/>
      <c r="R192" s="50"/>
      <c r="S192" s="59"/>
      <c r="T192" s="59"/>
      <c r="U192" s="59"/>
      <c r="V192" s="59"/>
      <c r="W192" s="59"/>
      <c r="X192" s="59"/>
      <c r="Y192" s="59"/>
      <c r="Z192" s="59"/>
      <c r="AA192" s="59"/>
      <c r="AB192" s="59"/>
    </row>
    <row r="193" spans="1:28" x14ac:dyDescent="0.25">
      <c r="A193" s="57"/>
      <c r="B193" s="58"/>
      <c r="C193" s="58"/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0"/>
      <c r="O193" s="50"/>
      <c r="P193" s="50"/>
      <c r="Q193" s="50"/>
      <c r="R193" s="50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</row>
    <row r="194" spans="1:28" x14ac:dyDescent="0.25">
      <c r="A194" s="57"/>
      <c r="B194" s="58"/>
      <c r="C194" s="58"/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0"/>
      <c r="O194" s="50"/>
      <c r="P194" s="50"/>
      <c r="Q194" s="50"/>
      <c r="R194" s="50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</row>
    <row r="195" spans="1:28" x14ac:dyDescent="0.25">
      <c r="A195" s="57"/>
      <c r="B195" s="58"/>
      <c r="C195" s="58"/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0"/>
      <c r="O195" s="50"/>
      <c r="P195" s="50"/>
      <c r="Q195" s="50"/>
      <c r="R195" s="50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</row>
    <row r="196" spans="1:28" x14ac:dyDescent="0.25">
      <c r="A196" s="57"/>
      <c r="B196" s="58"/>
      <c r="C196" s="58"/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0"/>
      <c r="O196" s="50"/>
      <c r="P196" s="50"/>
      <c r="Q196" s="50"/>
      <c r="R196" s="50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</row>
    <row r="197" spans="1:28" x14ac:dyDescent="0.25">
      <c r="A197" s="57"/>
      <c r="B197" s="58"/>
      <c r="C197" s="58"/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0"/>
      <c r="O197" s="50"/>
      <c r="P197" s="50"/>
      <c r="Q197" s="50"/>
      <c r="R197" s="50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</row>
    <row r="198" spans="1:28" x14ac:dyDescent="0.25">
      <c r="A198" s="57"/>
      <c r="B198" s="58"/>
      <c r="C198" s="58"/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0"/>
      <c r="O198" s="50"/>
      <c r="P198" s="50"/>
      <c r="Q198" s="50"/>
      <c r="R198" s="50"/>
      <c r="S198" s="59"/>
      <c r="T198" s="59"/>
      <c r="U198" s="59"/>
      <c r="V198" s="59"/>
      <c r="W198" s="59"/>
      <c r="X198" s="59"/>
      <c r="Y198" s="59"/>
      <c r="Z198" s="59"/>
      <c r="AA198" s="59"/>
      <c r="AB198" s="59"/>
    </row>
    <row r="199" spans="1:28" x14ac:dyDescent="0.25">
      <c r="A199" s="57"/>
      <c r="B199" s="58"/>
      <c r="C199" s="58"/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0"/>
      <c r="O199" s="50"/>
      <c r="P199" s="50"/>
      <c r="Q199" s="50"/>
      <c r="R199" s="50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</row>
    <row r="200" spans="1:28" x14ac:dyDescent="0.25">
      <c r="A200" s="57"/>
      <c r="B200" s="58"/>
      <c r="C200" s="58"/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0"/>
      <c r="O200" s="50"/>
      <c r="P200" s="50"/>
      <c r="Q200" s="50"/>
      <c r="R200" s="50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</row>
    <row r="201" spans="1:28" x14ac:dyDescent="0.25">
      <c r="A201" s="57"/>
      <c r="B201" s="58"/>
      <c r="C201" s="58"/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0"/>
      <c r="O201" s="50"/>
      <c r="P201" s="50"/>
      <c r="Q201" s="50"/>
      <c r="R201" s="50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</row>
    <row r="202" spans="1:28" x14ac:dyDescent="0.25">
      <c r="A202" s="57"/>
      <c r="B202" s="58"/>
      <c r="C202" s="58"/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0"/>
      <c r="O202" s="50"/>
      <c r="P202" s="50"/>
      <c r="Q202" s="50"/>
      <c r="R202" s="50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</row>
    <row r="203" spans="1:28" x14ac:dyDescent="0.25">
      <c r="A203" s="57"/>
      <c r="B203" s="58"/>
      <c r="C203" s="58"/>
      <c r="D203" s="57"/>
      <c r="E203" s="57"/>
      <c r="F203" s="57"/>
      <c r="G203" s="57"/>
      <c r="H203" s="57"/>
      <c r="I203" s="57"/>
      <c r="J203" s="57"/>
      <c r="K203" s="57"/>
      <c r="L203" s="57"/>
      <c r="M203" s="57"/>
      <c r="N203" s="50"/>
      <c r="O203" s="50"/>
      <c r="P203" s="50"/>
      <c r="Q203" s="50"/>
      <c r="R203" s="50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</row>
    <row r="204" spans="1:28" x14ac:dyDescent="0.25">
      <c r="A204" s="57"/>
      <c r="B204" s="58"/>
      <c r="C204" s="58"/>
      <c r="D204" s="57"/>
      <c r="E204" s="57"/>
      <c r="F204" s="57"/>
      <c r="G204" s="57"/>
      <c r="H204" s="57"/>
      <c r="I204" s="57"/>
      <c r="J204" s="57"/>
      <c r="K204" s="57"/>
      <c r="L204" s="57"/>
      <c r="M204" s="57"/>
      <c r="N204" s="50"/>
      <c r="O204" s="50"/>
      <c r="P204" s="50"/>
      <c r="Q204" s="50"/>
      <c r="R204" s="50"/>
      <c r="S204" s="59"/>
      <c r="T204" s="59"/>
      <c r="U204" s="59"/>
      <c r="V204" s="59"/>
      <c r="W204" s="59"/>
      <c r="X204" s="59"/>
      <c r="Y204" s="59"/>
      <c r="Z204" s="59"/>
      <c r="AA204" s="59"/>
      <c r="AB204" s="59"/>
    </row>
    <row r="205" spans="1:28" x14ac:dyDescent="0.25">
      <c r="A205" s="57"/>
      <c r="B205" s="58"/>
      <c r="C205" s="58"/>
      <c r="D205" s="57"/>
      <c r="E205" s="57"/>
      <c r="F205" s="57"/>
      <c r="G205" s="57"/>
      <c r="H205" s="57"/>
      <c r="I205" s="57"/>
      <c r="J205" s="57"/>
      <c r="K205" s="57"/>
      <c r="L205" s="57"/>
      <c r="M205" s="57"/>
      <c r="N205" s="50"/>
      <c r="O205" s="50"/>
      <c r="P205" s="50"/>
      <c r="Q205" s="50"/>
      <c r="R205" s="50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</row>
    <row r="206" spans="1:28" x14ac:dyDescent="0.25">
      <c r="A206" s="57"/>
      <c r="B206" s="58"/>
      <c r="C206" s="58"/>
      <c r="D206" s="57"/>
      <c r="E206" s="57"/>
      <c r="F206" s="57"/>
      <c r="G206" s="57"/>
      <c r="H206" s="57"/>
      <c r="I206" s="57"/>
      <c r="J206" s="57"/>
      <c r="K206" s="57"/>
      <c r="L206" s="57"/>
      <c r="M206" s="57"/>
      <c r="N206" s="50"/>
      <c r="O206" s="50"/>
      <c r="P206" s="50"/>
      <c r="Q206" s="50"/>
      <c r="R206" s="50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</row>
    <row r="207" spans="1:28" x14ac:dyDescent="0.25">
      <c r="P207" s="50"/>
    </row>
    <row r="208" spans="1:28" x14ac:dyDescent="0.25">
      <c r="P208" s="50"/>
    </row>
    <row r="209" spans="16:16" x14ac:dyDescent="0.25">
      <c r="P209" s="50"/>
    </row>
    <row r="210" spans="16:16" x14ac:dyDescent="0.25">
      <c r="P210" s="50"/>
    </row>
    <row r="211" spans="16:16" x14ac:dyDescent="0.25">
      <c r="P211" s="50"/>
    </row>
    <row r="212" spans="16:16" x14ac:dyDescent="0.25">
      <c r="P212" s="50"/>
    </row>
    <row r="213" spans="16:16" x14ac:dyDescent="0.25">
      <c r="P213" s="50"/>
    </row>
    <row r="214" spans="16:16" x14ac:dyDescent="0.25">
      <c r="P214" s="50"/>
    </row>
    <row r="215" spans="16:16" x14ac:dyDescent="0.25">
      <c r="P215" s="50"/>
    </row>
    <row r="216" spans="16:16" x14ac:dyDescent="0.25">
      <c r="P216" s="50"/>
    </row>
    <row r="217" spans="16:16" x14ac:dyDescent="0.25">
      <c r="P217" s="50"/>
    </row>
    <row r="218" spans="16:16" x14ac:dyDescent="0.25">
      <c r="P218" s="50"/>
    </row>
    <row r="219" spans="16:16" x14ac:dyDescent="0.25">
      <c r="P219" s="50"/>
    </row>
    <row r="220" spans="16:16" x14ac:dyDescent="0.25">
      <c r="P220" s="50"/>
    </row>
    <row r="221" spans="16:16" x14ac:dyDescent="0.25">
      <c r="P221" s="50"/>
    </row>
    <row r="222" spans="16:16" x14ac:dyDescent="0.25">
      <c r="P222" s="50"/>
    </row>
    <row r="223" spans="16:16" x14ac:dyDescent="0.25">
      <c r="P223" s="50"/>
    </row>
    <row r="224" spans="16:16" x14ac:dyDescent="0.25">
      <c r="P224" s="50"/>
    </row>
    <row r="225" spans="16:16" x14ac:dyDescent="0.25">
      <c r="P225" s="50"/>
    </row>
    <row r="226" spans="16:16" x14ac:dyDescent="0.25">
      <c r="P226" s="50"/>
    </row>
    <row r="227" spans="16:16" x14ac:dyDescent="0.25">
      <c r="P227" s="50"/>
    </row>
    <row r="228" spans="16:16" x14ac:dyDescent="0.25">
      <c r="P228" s="50"/>
    </row>
    <row r="229" spans="16:16" x14ac:dyDescent="0.25">
      <c r="P229" s="50"/>
    </row>
    <row r="230" spans="16:16" x14ac:dyDescent="0.25">
      <c r="P230" s="50"/>
    </row>
    <row r="231" spans="16:16" x14ac:dyDescent="0.25">
      <c r="P231" s="50"/>
    </row>
    <row r="232" spans="16:16" x14ac:dyDescent="0.25">
      <c r="P232" s="50"/>
    </row>
    <row r="233" spans="16:16" x14ac:dyDescent="0.25">
      <c r="P233" s="50"/>
    </row>
    <row r="234" spans="16:16" x14ac:dyDescent="0.25">
      <c r="P234" s="50"/>
    </row>
    <row r="235" spans="16:16" x14ac:dyDescent="0.25">
      <c r="P235" s="50"/>
    </row>
    <row r="236" spans="16:16" x14ac:dyDescent="0.25">
      <c r="P236" s="50"/>
    </row>
    <row r="237" spans="16:16" x14ac:dyDescent="0.25">
      <c r="P237" s="50"/>
    </row>
    <row r="238" spans="16:16" x14ac:dyDescent="0.25">
      <c r="P238" s="50"/>
    </row>
    <row r="239" spans="16:16" x14ac:dyDescent="0.25">
      <c r="P239" s="50"/>
    </row>
    <row r="240" spans="16:16" x14ac:dyDescent="0.25">
      <c r="P240" s="50"/>
    </row>
    <row r="241" spans="16:16" x14ac:dyDescent="0.25">
      <c r="P241" s="50"/>
    </row>
    <row r="242" spans="16:16" x14ac:dyDescent="0.25">
      <c r="P242" s="50"/>
    </row>
    <row r="243" spans="16:16" x14ac:dyDescent="0.25">
      <c r="P243" s="50"/>
    </row>
    <row r="244" spans="16:16" x14ac:dyDescent="0.25">
      <c r="P244" s="50"/>
    </row>
    <row r="245" spans="16:16" x14ac:dyDescent="0.25">
      <c r="P245" s="50"/>
    </row>
    <row r="246" spans="16:16" x14ac:dyDescent="0.25">
      <c r="P246" s="50"/>
    </row>
    <row r="247" spans="16:16" x14ac:dyDescent="0.25">
      <c r="P247" s="50"/>
    </row>
    <row r="248" spans="16:16" x14ac:dyDescent="0.25">
      <c r="P248" s="50"/>
    </row>
    <row r="249" spans="16:16" x14ac:dyDescent="0.25">
      <c r="P249" s="50"/>
    </row>
    <row r="250" spans="16:16" x14ac:dyDescent="0.25">
      <c r="P250" s="50"/>
    </row>
    <row r="251" spans="16:16" x14ac:dyDescent="0.25">
      <c r="P251" s="50"/>
    </row>
    <row r="252" spans="16:16" x14ac:dyDescent="0.25">
      <c r="P252" s="50"/>
    </row>
    <row r="253" spans="16:16" x14ac:dyDescent="0.25">
      <c r="P253" s="50"/>
    </row>
    <row r="254" spans="16:16" x14ac:dyDescent="0.25">
      <c r="P254" s="50"/>
    </row>
    <row r="255" spans="16:16" x14ac:dyDescent="0.25">
      <c r="P255" s="50"/>
    </row>
    <row r="256" spans="16:16" x14ac:dyDescent="0.25">
      <c r="P256" s="50"/>
    </row>
    <row r="257" spans="16:16" x14ac:dyDescent="0.25">
      <c r="P257" s="50"/>
    </row>
    <row r="258" spans="16:16" x14ac:dyDescent="0.25">
      <c r="P258" s="50"/>
    </row>
    <row r="259" spans="16:16" x14ac:dyDescent="0.25">
      <c r="P259" s="50"/>
    </row>
    <row r="260" spans="16:16" x14ac:dyDescent="0.25">
      <c r="P260" s="50"/>
    </row>
    <row r="261" spans="16:16" x14ac:dyDescent="0.25">
      <c r="P261" s="50"/>
    </row>
    <row r="262" spans="16:16" x14ac:dyDescent="0.25">
      <c r="P262" s="50"/>
    </row>
    <row r="263" spans="16:16" x14ac:dyDescent="0.25">
      <c r="P263" s="50"/>
    </row>
    <row r="264" spans="16:16" x14ac:dyDescent="0.25">
      <c r="P264" s="50"/>
    </row>
    <row r="265" spans="16:16" x14ac:dyDescent="0.25">
      <c r="P265" s="50"/>
    </row>
    <row r="266" spans="16:16" x14ac:dyDescent="0.25">
      <c r="P266" s="50"/>
    </row>
    <row r="267" spans="16:16" x14ac:dyDescent="0.25">
      <c r="P267" s="50"/>
    </row>
    <row r="268" spans="16:16" x14ac:dyDescent="0.25">
      <c r="P268" s="50"/>
    </row>
    <row r="269" spans="16:16" x14ac:dyDescent="0.25">
      <c r="P269" s="50"/>
    </row>
    <row r="270" spans="16:16" x14ac:dyDescent="0.25">
      <c r="P270" s="50"/>
    </row>
    <row r="271" spans="16:16" x14ac:dyDescent="0.25">
      <c r="P271" s="50"/>
    </row>
    <row r="272" spans="16:16" x14ac:dyDescent="0.25">
      <c r="P272" s="50"/>
    </row>
    <row r="273" spans="16:16" x14ac:dyDescent="0.25">
      <c r="P273" s="50"/>
    </row>
    <row r="274" spans="16:16" x14ac:dyDescent="0.25">
      <c r="P274" s="50"/>
    </row>
    <row r="275" spans="16:16" x14ac:dyDescent="0.25">
      <c r="P275" s="50"/>
    </row>
    <row r="276" spans="16:16" x14ac:dyDescent="0.25">
      <c r="P276" s="50"/>
    </row>
    <row r="277" spans="16:16" x14ac:dyDescent="0.25">
      <c r="P277" s="50"/>
    </row>
    <row r="278" spans="16:16" x14ac:dyDescent="0.25">
      <c r="P278" s="50"/>
    </row>
    <row r="279" spans="16:16" x14ac:dyDescent="0.25">
      <c r="P279" s="50"/>
    </row>
    <row r="280" spans="16:16" x14ac:dyDescent="0.25">
      <c r="P280" s="50"/>
    </row>
    <row r="281" spans="16:16" x14ac:dyDescent="0.25">
      <c r="P281" s="50"/>
    </row>
    <row r="282" spans="16:16" x14ac:dyDescent="0.25">
      <c r="P282" s="50"/>
    </row>
    <row r="283" spans="16:16" x14ac:dyDescent="0.25">
      <c r="P283" s="50"/>
    </row>
    <row r="284" spans="16:16" x14ac:dyDescent="0.25">
      <c r="P284" s="50"/>
    </row>
    <row r="285" spans="16:16" x14ac:dyDescent="0.25">
      <c r="P285" s="50"/>
    </row>
    <row r="286" spans="16:16" x14ac:dyDescent="0.25">
      <c r="P286" s="50"/>
    </row>
    <row r="287" spans="16:16" x14ac:dyDescent="0.25">
      <c r="P287" s="50"/>
    </row>
    <row r="288" spans="16:16" x14ac:dyDescent="0.25">
      <c r="P288" s="50"/>
    </row>
    <row r="289" spans="16:16" x14ac:dyDescent="0.25">
      <c r="P289" s="50"/>
    </row>
    <row r="290" spans="16:16" x14ac:dyDescent="0.25">
      <c r="P290" s="50"/>
    </row>
    <row r="291" spans="16:16" x14ac:dyDescent="0.25">
      <c r="P291" s="50"/>
    </row>
    <row r="292" spans="16:16" x14ac:dyDescent="0.25">
      <c r="P292" s="50"/>
    </row>
    <row r="293" spans="16:16" x14ac:dyDescent="0.25">
      <c r="P293" s="50"/>
    </row>
    <row r="294" spans="16:16" x14ac:dyDescent="0.25">
      <c r="P294" s="50"/>
    </row>
    <row r="295" spans="16:16" x14ac:dyDescent="0.25">
      <c r="P295" s="50"/>
    </row>
    <row r="296" spans="16:16" x14ac:dyDescent="0.25">
      <c r="P296" s="50"/>
    </row>
    <row r="297" spans="16:16" x14ac:dyDescent="0.25">
      <c r="P297" s="50"/>
    </row>
    <row r="298" spans="16:16" x14ac:dyDescent="0.25">
      <c r="P298" s="50"/>
    </row>
    <row r="299" spans="16:16" x14ac:dyDescent="0.25">
      <c r="P299" s="50"/>
    </row>
    <row r="300" spans="16:16" x14ac:dyDescent="0.25">
      <c r="P300" s="50"/>
    </row>
    <row r="301" spans="16:16" x14ac:dyDescent="0.25">
      <c r="P301" s="50"/>
    </row>
    <row r="302" spans="16:16" x14ac:dyDescent="0.25">
      <c r="P302" s="50"/>
    </row>
    <row r="303" spans="16:16" x14ac:dyDescent="0.25">
      <c r="P303" s="50"/>
    </row>
    <row r="304" spans="16:16" x14ac:dyDescent="0.25">
      <c r="P304" s="50"/>
    </row>
    <row r="305" spans="16:16" x14ac:dyDescent="0.25">
      <c r="P305" s="50"/>
    </row>
    <row r="306" spans="16:16" x14ac:dyDescent="0.25">
      <c r="P306" s="50"/>
    </row>
    <row r="307" spans="16:16" x14ac:dyDescent="0.25">
      <c r="P307" s="50"/>
    </row>
    <row r="308" spans="16:16" x14ac:dyDescent="0.25">
      <c r="P308" s="50"/>
    </row>
    <row r="309" spans="16:16" x14ac:dyDescent="0.25">
      <c r="P309" s="50"/>
    </row>
    <row r="310" spans="16:16" x14ac:dyDescent="0.25">
      <c r="P310" s="50"/>
    </row>
    <row r="311" spans="16:16" x14ac:dyDescent="0.25">
      <c r="P311" s="50"/>
    </row>
    <row r="312" spans="16:16" x14ac:dyDescent="0.25">
      <c r="P312" s="50"/>
    </row>
    <row r="313" spans="16:16" x14ac:dyDescent="0.25">
      <c r="P313" s="50"/>
    </row>
    <row r="314" spans="16:16" x14ac:dyDescent="0.25">
      <c r="P314" s="50"/>
    </row>
    <row r="315" spans="16:16" x14ac:dyDescent="0.25">
      <c r="P315" s="50"/>
    </row>
    <row r="316" spans="16:16" x14ac:dyDescent="0.25">
      <c r="P316" s="50"/>
    </row>
    <row r="317" spans="16:16" x14ac:dyDescent="0.25">
      <c r="P317" s="50"/>
    </row>
    <row r="318" spans="16:16" x14ac:dyDescent="0.25">
      <c r="P318" s="50"/>
    </row>
    <row r="319" spans="16:16" x14ac:dyDescent="0.25">
      <c r="P319" s="50"/>
    </row>
    <row r="320" spans="16:16" x14ac:dyDescent="0.25">
      <c r="P320" s="50"/>
    </row>
    <row r="321" spans="16:16" x14ac:dyDescent="0.25">
      <c r="P321" s="50"/>
    </row>
    <row r="322" spans="16:16" x14ac:dyDescent="0.25">
      <c r="P322" s="50"/>
    </row>
    <row r="323" spans="16:16" x14ac:dyDescent="0.25">
      <c r="P323" s="50"/>
    </row>
    <row r="324" spans="16:16" x14ac:dyDescent="0.25">
      <c r="P324" s="50"/>
    </row>
    <row r="325" spans="16:16" x14ac:dyDescent="0.25">
      <c r="P325" s="50"/>
    </row>
    <row r="326" spans="16:16" x14ac:dyDescent="0.25">
      <c r="P326" s="50"/>
    </row>
    <row r="327" spans="16:16" x14ac:dyDescent="0.25">
      <c r="P327" s="50"/>
    </row>
    <row r="328" spans="16:16" x14ac:dyDescent="0.25">
      <c r="P328" s="50"/>
    </row>
    <row r="329" spans="16:16" x14ac:dyDescent="0.25">
      <c r="P329" s="50"/>
    </row>
    <row r="330" spans="16:16" x14ac:dyDescent="0.25">
      <c r="P330" s="50"/>
    </row>
    <row r="331" spans="16:16" x14ac:dyDescent="0.25">
      <c r="P331" s="50"/>
    </row>
    <row r="332" spans="16:16" x14ac:dyDescent="0.25">
      <c r="P332" s="50"/>
    </row>
    <row r="333" spans="16:16" x14ac:dyDescent="0.25">
      <c r="P333" s="50"/>
    </row>
    <row r="334" spans="16:16" x14ac:dyDescent="0.25">
      <c r="P334" s="50"/>
    </row>
    <row r="335" spans="16:16" x14ac:dyDescent="0.25">
      <c r="P335" s="50"/>
    </row>
    <row r="336" spans="16:16" x14ac:dyDescent="0.25">
      <c r="P336" s="50"/>
    </row>
    <row r="337" spans="16:16" x14ac:dyDescent="0.25">
      <c r="P337" s="50"/>
    </row>
    <row r="338" spans="16:16" x14ac:dyDescent="0.25">
      <c r="P338" s="50"/>
    </row>
    <row r="339" spans="16:16" x14ac:dyDescent="0.25">
      <c r="P339" s="50"/>
    </row>
    <row r="340" spans="16:16" x14ac:dyDescent="0.25">
      <c r="P340" s="50"/>
    </row>
    <row r="341" spans="16:16" x14ac:dyDescent="0.25">
      <c r="P341" s="50"/>
    </row>
    <row r="342" spans="16:16" x14ac:dyDescent="0.25">
      <c r="P342" s="50"/>
    </row>
    <row r="343" spans="16:16" x14ac:dyDescent="0.25">
      <c r="P343" s="50"/>
    </row>
    <row r="344" spans="16:16" x14ac:dyDescent="0.25">
      <c r="P344" s="50"/>
    </row>
    <row r="345" spans="16:16" x14ac:dyDescent="0.25">
      <c r="P345" s="50"/>
    </row>
    <row r="346" spans="16:16" x14ac:dyDescent="0.25">
      <c r="P346" s="50"/>
    </row>
    <row r="347" spans="16:16" x14ac:dyDescent="0.25">
      <c r="P347" s="50"/>
    </row>
    <row r="348" spans="16:16" x14ac:dyDescent="0.25">
      <c r="P348" s="50"/>
    </row>
    <row r="349" spans="16:16" x14ac:dyDescent="0.25">
      <c r="P349" s="50"/>
    </row>
    <row r="350" spans="16:16" x14ac:dyDescent="0.25">
      <c r="P350" s="50"/>
    </row>
    <row r="351" spans="16:16" x14ac:dyDescent="0.25">
      <c r="P351" s="50"/>
    </row>
    <row r="352" spans="16:16" x14ac:dyDescent="0.25">
      <c r="P352" s="50"/>
    </row>
    <row r="353" spans="16:16" x14ac:dyDescent="0.25">
      <c r="P353" s="50"/>
    </row>
    <row r="354" spans="16:16" x14ac:dyDescent="0.25">
      <c r="P354" s="50"/>
    </row>
    <row r="355" spans="16:16" x14ac:dyDescent="0.25">
      <c r="P355" s="50"/>
    </row>
    <row r="356" spans="16:16" x14ac:dyDescent="0.25">
      <c r="P356" s="50"/>
    </row>
    <row r="357" spans="16:16" x14ac:dyDescent="0.25">
      <c r="P357" s="50"/>
    </row>
    <row r="358" spans="16:16" x14ac:dyDescent="0.25">
      <c r="P358" s="50"/>
    </row>
    <row r="359" spans="16:16" x14ac:dyDescent="0.25">
      <c r="P359" s="50"/>
    </row>
    <row r="360" spans="16:16" x14ac:dyDescent="0.25">
      <c r="P360" s="50"/>
    </row>
    <row r="361" spans="16:16" x14ac:dyDescent="0.25">
      <c r="P361" s="50"/>
    </row>
    <row r="362" spans="16:16" x14ac:dyDescent="0.25">
      <c r="P362" s="50"/>
    </row>
    <row r="363" spans="16:16" x14ac:dyDescent="0.25">
      <c r="P363" s="50"/>
    </row>
    <row r="364" spans="16:16" x14ac:dyDescent="0.25">
      <c r="P364" s="50"/>
    </row>
    <row r="365" spans="16:16" x14ac:dyDescent="0.25">
      <c r="P365" s="50"/>
    </row>
    <row r="366" spans="16:16" x14ac:dyDescent="0.25">
      <c r="P366" s="50"/>
    </row>
    <row r="367" spans="16:16" x14ac:dyDescent="0.25">
      <c r="P367" s="50"/>
    </row>
    <row r="368" spans="16:16" x14ac:dyDescent="0.25">
      <c r="P368" s="50"/>
    </row>
    <row r="369" spans="16:16" x14ac:dyDescent="0.25">
      <c r="P369" s="50"/>
    </row>
    <row r="370" spans="16:16" x14ac:dyDescent="0.25">
      <c r="P370" s="50"/>
    </row>
    <row r="371" spans="16:16" x14ac:dyDescent="0.25">
      <c r="P371" s="50"/>
    </row>
    <row r="372" spans="16:16" x14ac:dyDescent="0.25">
      <c r="P372" s="50"/>
    </row>
    <row r="373" spans="16:16" x14ac:dyDescent="0.25">
      <c r="P373" s="50"/>
    </row>
    <row r="374" spans="16:16" x14ac:dyDescent="0.25">
      <c r="P374" s="50"/>
    </row>
    <row r="375" spans="16:16" x14ac:dyDescent="0.25">
      <c r="P375" s="50"/>
    </row>
    <row r="376" spans="16:16" x14ac:dyDescent="0.25">
      <c r="P376" s="50"/>
    </row>
    <row r="377" spans="16:16" x14ac:dyDescent="0.25">
      <c r="P377" s="50"/>
    </row>
    <row r="378" spans="16:16" x14ac:dyDescent="0.25">
      <c r="P378" s="50"/>
    </row>
    <row r="379" spans="16:16" x14ac:dyDescent="0.25">
      <c r="P379" s="50"/>
    </row>
    <row r="380" spans="16:16" x14ac:dyDescent="0.25">
      <c r="P380" s="50"/>
    </row>
    <row r="381" spans="16:16" x14ac:dyDescent="0.25">
      <c r="P381" s="50"/>
    </row>
    <row r="382" spans="16:16" x14ac:dyDescent="0.25">
      <c r="P382" s="50"/>
    </row>
    <row r="383" spans="16:16" x14ac:dyDescent="0.25">
      <c r="P383" s="50"/>
    </row>
    <row r="384" spans="16:16" x14ac:dyDescent="0.25">
      <c r="P384" s="50"/>
    </row>
    <row r="385" spans="16:16" x14ac:dyDescent="0.25">
      <c r="P385" s="50"/>
    </row>
    <row r="386" spans="16:16" x14ac:dyDescent="0.25">
      <c r="P386" s="50"/>
    </row>
    <row r="387" spans="16:16" x14ac:dyDescent="0.25">
      <c r="P387" s="50"/>
    </row>
    <row r="388" spans="16:16" x14ac:dyDescent="0.25">
      <c r="P388" s="50"/>
    </row>
    <row r="389" spans="16:16" x14ac:dyDescent="0.25">
      <c r="P389" s="50"/>
    </row>
    <row r="390" spans="16:16" x14ac:dyDescent="0.25">
      <c r="P390" s="50"/>
    </row>
    <row r="391" spans="16:16" x14ac:dyDescent="0.25">
      <c r="P391" s="50"/>
    </row>
    <row r="392" spans="16:16" x14ac:dyDescent="0.25">
      <c r="P392" s="50"/>
    </row>
    <row r="393" spans="16:16" x14ac:dyDescent="0.25">
      <c r="P393" s="50"/>
    </row>
    <row r="394" spans="16:16" x14ac:dyDescent="0.25">
      <c r="P394" s="50"/>
    </row>
    <row r="395" spans="16:16" x14ac:dyDescent="0.25">
      <c r="P395" s="50"/>
    </row>
    <row r="396" spans="16:16" x14ac:dyDescent="0.25">
      <c r="P396" s="50"/>
    </row>
    <row r="397" spans="16:16" x14ac:dyDescent="0.25">
      <c r="P397" s="50"/>
    </row>
    <row r="398" spans="16:16" x14ac:dyDescent="0.25">
      <c r="P398" s="50"/>
    </row>
    <row r="399" spans="16:16" x14ac:dyDescent="0.25">
      <c r="P399" s="50"/>
    </row>
    <row r="400" spans="16:16" x14ac:dyDescent="0.25">
      <c r="P400" s="50"/>
    </row>
    <row r="401" spans="16:16" x14ac:dyDescent="0.25">
      <c r="P401" s="50"/>
    </row>
    <row r="402" spans="16:16" x14ac:dyDescent="0.25">
      <c r="P402" s="50"/>
    </row>
    <row r="403" spans="16:16" x14ac:dyDescent="0.25">
      <c r="P403" s="50"/>
    </row>
    <row r="404" spans="16:16" x14ac:dyDescent="0.25">
      <c r="P404" s="50"/>
    </row>
    <row r="405" spans="16:16" x14ac:dyDescent="0.25">
      <c r="P405" s="50"/>
    </row>
    <row r="406" spans="16:16" x14ac:dyDescent="0.25">
      <c r="P406" s="50"/>
    </row>
    <row r="407" spans="16:16" x14ac:dyDescent="0.25">
      <c r="P407" s="50"/>
    </row>
    <row r="408" spans="16:16" x14ac:dyDescent="0.25">
      <c r="P408" s="50"/>
    </row>
    <row r="409" spans="16:16" x14ac:dyDescent="0.25">
      <c r="P409" s="50"/>
    </row>
    <row r="410" spans="16:16" x14ac:dyDescent="0.25">
      <c r="P410" s="50"/>
    </row>
    <row r="411" spans="16:16" x14ac:dyDescent="0.25">
      <c r="P411" s="50"/>
    </row>
    <row r="412" spans="16:16" x14ac:dyDescent="0.25">
      <c r="P412" s="50"/>
    </row>
    <row r="413" spans="16:16" x14ac:dyDescent="0.25">
      <c r="P413" s="50"/>
    </row>
    <row r="414" spans="16:16" x14ac:dyDescent="0.25">
      <c r="P414" s="50"/>
    </row>
    <row r="415" spans="16:16" x14ac:dyDescent="0.25">
      <c r="P415" s="50"/>
    </row>
    <row r="416" spans="16:16" x14ac:dyDescent="0.25">
      <c r="P416" s="50"/>
    </row>
    <row r="417" spans="16:16" x14ac:dyDescent="0.25">
      <c r="P417" s="50"/>
    </row>
    <row r="418" spans="16:16" x14ac:dyDescent="0.25">
      <c r="P418" s="50"/>
    </row>
    <row r="419" spans="16:16" x14ac:dyDescent="0.25">
      <c r="P419" s="50"/>
    </row>
    <row r="420" spans="16:16" x14ac:dyDescent="0.25">
      <c r="P420" s="50"/>
    </row>
    <row r="421" spans="16:16" x14ac:dyDescent="0.25">
      <c r="P421" s="50"/>
    </row>
    <row r="422" spans="16:16" x14ac:dyDescent="0.25">
      <c r="P422" s="50"/>
    </row>
    <row r="423" spans="16:16" x14ac:dyDescent="0.25">
      <c r="P423" s="50"/>
    </row>
    <row r="424" spans="16:16" x14ac:dyDescent="0.25">
      <c r="P424" s="50"/>
    </row>
    <row r="425" spans="16:16" x14ac:dyDescent="0.25">
      <c r="P425" s="50"/>
    </row>
    <row r="426" spans="16:16" x14ac:dyDescent="0.25">
      <c r="P426" s="50"/>
    </row>
    <row r="427" spans="16:16" x14ac:dyDescent="0.25">
      <c r="P427" s="50"/>
    </row>
    <row r="428" spans="16:16" x14ac:dyDescent="0.25">
      <c r="P428" s="50"/>
    </row>
    <row r="429" spans="16:16" x14ac:dyDescent="0.25">
      <c r="P429" s="50"/>
    </row>
    <row r="430" spans="16:16" x14ac:dyDescent="0.25">
      <c r="P430" s="50"/>
    </row>
    <row r="431" spans="16:16" x14ac:dyDescent="0.25">
      <c r="P431" s="50"/>
    </row>
    <row r="432" spans="16:16" x14ac:dyDescent="0.25">
      <c r="P432" s="50"/>
    </row>
    <row r="433" spans="16:16" x14ac:dyDescent="0.25">
      <c r="P433" s="50"/>
    </row>
    <row r="434" spans="16:16" x14ac:dyDescent="0.25">
      <c r="P434" s="50"/>
    </row>
    <row r="435" spans="16:16" x14ac:dyDescent="0.25">
      <c r="P435" s="50"/>
    </row>
    <row r="436" spans="16:16" x14ac:dyDescent="0.25">
      <c r="P436" s="50"/>
    </row>
    <row r="437" spans="16:16" x14ac:dyDescent="0.25">
      <c r="P437" s="50"/>
    </row>
    <row r="438" spans="16:16" x14ac:dyDescent="0.25">
      <c r="P438" s="50"/>
    </row>
    <row r="439" spans="16:16" x14ac:dyDescent="0.25">
      <c r="P439" s="50"/>
    </row>
    <row r="440" spans="16:16" x14ac:dyDescent="0.25">
      <c r="P440" s="50"/>
    </row>
    <row r="441" spans="16:16" x14ac:dyDescent="0.25">
      <c r="P441" s="50"/>
    </row>
    <row r="442" spans="16:16" x14ac:dyDescent="0.25">
      <c r="P442" s="50"/>
    </row>
    <row r="443" spans="16:16" x14ac:dyDescent="0.25">
      <c r="P443" s="50"/>
    </row>
    <row r="444" spans="16:16" x14ac:dyDescent="0.25">
      <c r="P444" s="50"/>
    </row>
    <row r="445" spans="16:16" x14ac:dyDescent="0.25">
      <c r="P445" s="50"/>
    </row>
    <row r="446" spans="16:16" x14ac:dyDescent="0.25">
      <c r="P446" s="50"/>
    </row>
    <row r="447" spans="16:16" x14ac:dyDescent="0.25">
      <c r="P447" s="50"/>
    </row>
    <row r="448" spans="16:16" x14ac:dyDescent="0.25">
      <c r="P448" s="50"/>
    </row>
    <row r="449" spans="16:16" x14ac:dyDescent="0.25">
      <c r="P449" s="50"/>
    </row>
    <row r="450" spans="16:16" x14ac:dyDescent="0.25">
      <c r="P450" s="50"/>
    </row>
    <row r="451" spans="16:16" x14ac:dyDescent="0.25">
      <c r="P451" s="50"/>
    </row>
    <row r="452" spans="16:16" x14ac:dyDescent="0.25">
      <c r="P452" s="50"/>
    </row>
    <row r="453" spans="16:16" x14ac:dyDescent="0.25">
      <c r="P453" s="50"/>
    </row>
    <row r="454" spans="16:16" x14ac:dyDescent="0.25">
      <c r="P454" s="50"/>
    </row>
    <row r="455" spans="16:16" x14ac:dyDescent="0.25">
      <c r="P455" s="50"/>
    </row>
    <row r="456" spans="16:16" x14ac:dyDescent="0.25">
      <c r="P456" s="50"/>
    </row>
    <row r="457" spans="16:16" x14ac:dyDescent="0.25">
      <c r="P457" s="50"/>
    </row>
    <row r="458" spans="16:16" x14ac:dyDescent="0.25">
      <c r="P458" s="50"/>
    </row>
    <row r="459" spans="16:16" x14ac:dyDescent="0.25">
      <c r="P459" s="50"/>
    </row>
    <row r="460" spans="16:16" x14ac:dyDescent="0.25">
      <c r="P460" s="50"/>
    </row>
    <row r="461" spans="16:16" x14ac:dyDescent="0.25">
      <c r="P461" s="50"/>
    </row>
    <row r="462" spans="16:16" x14ac:dyDescent="0.25">
      <c r="P462" s="50"/>
    </row>
    <row r="463" spans="16:16" x14ac:dyDescent="0.25">
      <c r="P463" s="50"/>
    </row>
    <row r="464" spans="16:16" x14ac:dyDescent="0.25">
      <c r="P464" s="50"/>
    </row>
    <row r="465" spans="16:16" x14ac:dyDescent="0.25">
      <c r="P465" s="50"/>
    </row>
    <row r="466" spans="16:16" x14ac:dyDescent="0.25">
      <c r="P466" s="50"/>
    </row>
    <row r="467" spans="16:16" x14ac:dyDescent="0.25">
      <c r="P467" s="50"/>
    </row>
    <row r="468" spans="16:16" x14ac:dyDescent="0.25">
      <c r="P468" s="50"/>
    </row>
    <row r="469" spans="16:16" x14ac:dyDescent="0.25">
      <c r="P469" s="50"/>
    </row>
    <row r="470" spans="16:16" x14ac:dyDescent="0.25">
      <c r="P470" s="50"/>
    </row>
    <row r="471" spans="16:16" x14ac:dyDescent="0.25">
      <c r="P471" s="50"/>
    </row>
    <row r="472" spans="16:16" x14ac:dyDescent="0.25">
      <c r="P472" s="50"/>
    </row>
    <row r="473" spans="16:16" x14ac:dyDescent="0.25">
      <c r="P473" s="50"/>
    </row>
    <row r="474" spans="16:16" x14ac:dyDescent="0.25">
      <c r="P474" s="50"/>
    </row>
    <row r="475" spans="16:16" x14ac:dyDescent="0.25">
      <c r="P475" s="50"/>
    </row>
    <row r="476" spans="16:16" x14ac:dyDescent="0.25">
      <c r="P476" s="50"/>
    </row>
    <row r="477" spans="16:16" x14ac:dyDescent="0.25">
      <c r="P477" s="50"/>
    </row>
    <row r="478" spans="16:16" x14ac:dyDescent="0.25">
      <c r="P478" s="50"/>
    </row>
    <row r="479" spans="16:16" x14ac:dyDescent="0.25">
      <c r="P479" s="50"/>
    </row>
    <row r="480" spans="16:16" x14ac:dyDescent="0.25">
      <c r="P480" s="50"/>
    </row>
    <row r="481" spans="16:16" x14ac:dyDescent="0.25">
      <c r="P481" s="50"/>
    </row>
    <row r="482" spans="16:16" x14ac:dyDescent="0.25">
      <c r="P482" s="50"/>
    </row>
    <row r="483" spans="16:16" x14ac:dyDescent="0.25">
      <c r="P483" s="50"/>
    </row>
    <row r="484" spans="16:16" x14ac:dyDescent="0.25">
      <c r="P484" s="50"/>
    </row>
    <row r="485" spans="16:16" x14ac:dyDescent="0.25">
      <c r="P485" s="50"/>
    </row>
    <row r="486" spans="16:16" x14ac:dyDescent="0.25">
      <c r="P486" s="50"/>
    </row>
    <row r="487" spans="16:16" x14ac:dyDescent="0.25">
      <c r="P487" s="50"/>
    </row>
    <row r="488" spans="16:16" x14ac:dyDescent="0.25">
      <c r="P488" s="50"/>
    </row>
    <row r="489" spans="16:16" x14ac:dyDescent="0.25">
      <c r="P489" s="50"/>
    </row>
    <row r="490" spans="16:16" x14ac:dyDescent="0.25">
      <c r="P490" s="50"/>
    </row>
    <row r="491" spans="16:16" x14ac:dyDescent="0.25">
      <c r="P491" s="50"/>
    </row>
    <row r="492" spans="16:16" x14ac:dyDescent="0.25">
      <c r="P492" s="50"/>
    </row>
    <row r="493" spans="16:16" x14ac:dyDescent="0.25">
      <c r="P493" s="50"/>
    </row>
    <row r="494" spans="16:16" x14ac:dyDescent="0.25">
      <c r="P494" s="50"/>
    </row>
    <row r="495" spans="16:16" x14ac:dyDescent="0.25">
      <c r="P495" s="50"/>
    </row>
    <row r="496" spans="16:16" x14ac:dyDescent="0.25">
      <c r="P496" s="50"/>
    </row>
    <row r="497" spans="16:16" x14ac:dyDescent="0.25">
      <c r="P497" s="50"/>
    </row>
    <row r="498" spans="16:16" x14ac:dyDescent="0.25">
      <c r="P498" s="50"/>
    </row>
    <row r="499" spans="16:16" x14ac:dyDescent="0.25">
      <c r="P499" s="50"/>
    </row>
    <row r="500" spans="16:16" x14ac:dyDescent="0.25">
      <c r="P500" s="50"/>
    </row>
    <row r="501" spans="16:16" x14ac:dyDescent="0.25">
      <c r="P501" s="50"/>
    </row>
    <row r="502" spans="16:16" x14ac:dyDescent="0.25">
      <c r="P502" s="50"/>
    </row>
    <row r="503" spans="16:16" x14ac:dyDescent="0.25">
      <c r="P503" s="50"/>
    </row>
    <row r="504" spans="16:16" x14ac:dyDescent="0.25">
      <c r="P504" s="50"/>
    </row>
    <row r="505" spans="16:16" x14ac:dyDescent="0.25">
      <c r="P505" s="50"/>
    </row>
    <row r="506" spans="16:16" x14ac:dyDescent="0.25">
      <c r="P506" s="50"/>
    </row>
    <row r="507" spans="16:16" x14ac:dyDescent="0.25">
      <c r="P507" s="50"/>
    </row>
    <row r="508" spans="16:16" x14ac:dyDescent="0.25">
      <c r="P508" s="50"/>
    </row>
    <row r="509" spans="16:16" x14ac:dyDescent="0.25">
      <c r="P509" s="50"/>
    </row>
    <row r="510" spans="16:16" x14ac:dyDescent="0.25">
      <c r="P510" s="50"/>
    </row>
    <row r="511" spans="16:16" x14ac:dyDescent="0.25">
      <c r="P511" s="50"/>
    </row>
    <row r="512" spans="16:16" x14ac:dyDescent="0.25">
      <c r="P512" s="50"/>
    </row>
    <row r="513" spans="16:16" x14ac:dyDescent="0.25">
      <c r="P513" s="50"/>
    </row>
    <row r="514" spans="16:16" x14ac:dyDescent="0.25">
      <c r="P514" s="50"/>
    </row>
    <row r="515" spans="16:16" x14ac:dyDescent="0.25">
      <c r="P515" s="50"/>
    </row>
    <row r="516" spans="16:16" x14ac:dyDescent="0.25">
      <c r="P516" s="50"/>
    </row>
    <row r="517" spans="16:16" x14ac:dyDescent="0.25">
      <c r="P517" s="50"/>
    </row>
    <row r="518" spans="16:16" x14ac:dyDescent="0.25">
      <c r="P518" s="50"/>
    </row>
    <row r="519" spans="16:16" x14ac:dyDescent="0.25">
      <c r="P519" s="50"/>
    </row>
    <row r="520" spans="16:16" x14ac:dyDescent="0.25">
      <c r="P520" s="50"/>
    </row>
    <row r="521" spans="16:16" x14ac:dyDescent="0.25">
      <c r="P521" s="50"/>
    </row>
    <row r="522" spans="16:16" x14ac:dyDescent="0.25">
      <c r="P522" s="50"/>
    </row>
    <row r="523" spans="16:16" x14ac:dyDescent="0.25">
      <c r="P523" s="50"/>
    </row>
    <row r="524" spans="16:16" x14ac:dyDescent="0.25">
      <c r="P524" s="50"/>
    </row>
    <row r="525" spans="16:16" x14ac:dyDescent="0.25">
      <c r="P525" s="50"/>
    </row>
    <row r="526" spans="16:16" x14ac:dyDescent="0.25">
      <c r="P526" s="50"/>
    </row>
    <row r="527" spans="16:16" x14ac:dyDescent="0.25">
      <c r="P527" s="50"/>
    </row>
    <row r="528" spans="16:16" x14ac:dyDescent="0.25">
      <c r="P528" s="50"/>
    </row>
    <row r="529" spans="16:16" x14ac:dyDescent="0.25">
      <c r="P529" s="50"/>
    </row>
    <row r="530" spans="16:16" x14ac:dyDescent="0.25">
      <c r="P530" s="50"/>
    </row>
    <row r="531" spans="16:16" x14ac:dyDescent="0.25">
      <c r="P531" s="50"/>
    </row>
    <row r="532" spans="16:16" x14ac:dyDescent="0.25">
      <c r="P532" s="50"/>
    </row>
    <row r="533" spans="16:16" x14ac:dyDescent="0.25">
      <c r="P533" s="50"/>
    </row>
    <row r="534" spans="16:16" x14ac:dyDescent="0.25">
      <c r="P534" s="50"/>
    </row>
    <row r="535" spans="16:16" x14ac:dyDescent="0.25">
      <c r="P535" s="50"/>
    </row>
    <row r="536" spans="16:16" x14ac:dyDescent="0.25">
      <c r="P536" s="50"/>
    </row>
    <row r="537" spans="16:16" x14ac:dyDescent="0.25">
      <c r="P537" s="50"/>
    </row>
    <row r="538" spans="16:16" x14ac:dyDescent="0.25">
      <c r="P538" s="50"/>
    </row>
    <row r="539" spans="16:16" x14ac:dyDescent="0.25">
      <c r="P539" s="50"/>
    </row>
    <row r="540" spans="16:16" x14ac:dyDescent="0.25">
      <c r="P540" s="50"/>
    </row>
    <row r="541" spans="16:16" x14ac:dyDescent="0.25">
      <c r="P541" s="50"/>
    </row>
    <row r="542" spans="16:16" x14ac:dyDescent="0.25">
      <c r="P542" s="50"/>
    </row>
    <row r="543" spans="16:16" x14ac:dyDescent="0.25">
      <c r="P543" s="50"/>
    </row>
    <row r="544" spans="16:16" x14ac:dyDescent="0.25">
      <c r="P544" s="50"/>
    </row>
    <row r="545" spans="16:16" x14ac:dyDescent="0.25">
      <c r="P545" s="50"/>
    </row>
    <row r="546" spans="16:16" x14ac:dyDescent="0.25">
      <c r="P546" s="50"/>
    </row>
    <row r="547" spans="16:16" x14ac:dyDescent="0.25">
      <c r="P547" s="50"/>
    </row>
    <row r="548" spans="16:16" x14ac:dyDescent="0.25">
      <c r="P548" s="50"/>
    </row>
    <row r="549" spans="16:16" x14ac:dyDescent="0.25">
      <c r="P549" s="50"/>
    </row>
    <row r="550" spans="16:16" x14ac:dyDescent="0.25">
      <c r="P550" s="50"/>
    </row>
    <row r="551" spans="16:16" x14ac:dyDescent="0.25">
      <c r="P551" s="50"/>
    </row>
    <row r="552" spans="16:16" x14ac:dyDescent="0.25">
      <c r="P552" s="50"/>
    </row>
    <row r="553" spans="16:16" x14ac:dyDescent="0.25">
      <c r="P553" s="50"/>
    </row>
    <row r="554" spans="16:16" x14ac:dyDescent="0.25">
      <c r="P554" s="50"/>
    </row>
    <row r="555" spans="16:16" x14ac:dyDescent="0.25">
      <c r="P555" s="50"/>
    </row>
    <row r="556" spans="16:16" x14ac:dyDescent="0.25">
      <c r="P556" s="50"/>
    </row>
    <row r="557" spans="16:16" x14ac:dyDescent="0.25">
      <c r="P557" s="50"/>
    </row>
    <row r="558" spans="16:16" x14ac:dyDescent="0.25">
      <c r="P558" s="50"/>
    </row>
    <row r="559" spans="16:16" x14ac:dyDescent="0.25">
      <c r="P559" s="50"/>
    </row>
    <row r="560" spans="16:16" x14ac:dyDescent="0.25">
      <c r="P560" s="50"/>
    </row>
    <row r="561" spans="16:16" x14ac:dyDescent="0.25">
      <c r="P561" s="50"/>
    </row>
    <row r="562" spans="16:16" x14ac:dyDescent="0.25">
      <c r="P562" s="50"/>
    </row>
    <row r="563" spans="16:16" x14ac:dyDescent="0.25">
      <c r="P563" s="50"/>
    </row>
    <row r="564" spans="16:16" x14ac:dyDescent="0.25">
      <c r="P564" s="50"/>
    </row>
    <row r="565" spans="16:16" x14ac:dyDescent="0.25">
      <c r="P565" s="50"/>
    </row>
    <row r="566" spans="16:16" x14ac:dyDescent="0.25">
      <c r="P566" s="50"/>
    </row>
    <row r="567" spans="16:16" x14ac:dyDescent="0.25">
      <c r="P567" s="50"/>
    </row>
    <row r="568" spans="16:16" x14ac:dyDescent="0.25">
      <c r="P568" s="50"/>
    </row>
    <row r="569" spans="16:16" x14ac:dyDescent="0.25">
      <c r="P569" s="50"/>
    </row>
    <row r="570" spans="16:16" x14ac:dyDescent="0.25">
      <c r="P570" s="50"/>
    </row>
    <row r="571" spans="16:16" x14ac:dyDescent="0.25">
      <c r="P571" s="50"/>
    </row>
    <row r="572" spans="16:16" x14ac:dyDescent="0.25">
      <c r="P572" s="50"/>
    </row>
    <row r="573" spans="16:16" x14ac:dyDescent="0.25">
      <c r="P573" s="50"/>
    </row>
    <row r="574" spans="16:16" x14ac:dyDescent="0.25">
      <c r="P574" s="50"/>
    </row>
    <row r="575" spans="16:16" x14ac:dyDescent="0.25">
      <c r="P575" s="50"/>
    </row>
    <row r="576" spans="16:16" x14ac:dyDescent="0.25">
      <c r="P576" s="50"/>
    </row>
    <row r="577" spans="16:16" x14ac:dyDescent="0.25">
      <c r="P577" s="50"/>
    </row>
    <row r="578" spans="16:16" x14ac:dyDescent="0.25">
      <c r="P578" s="50"/>
    </row>
    <row r="579" spans="16:16" x14ac:dyDescent="0.25">
      <c r="P579" s="50"/>
    </row>
    <row r="580" spans="16:16" x14ac:dyDescent="0.25">
      <c r="P580" s="50"/>
    </row>
    <row r="581" spans="16:16" x14ac:dyDescent="0.25">
      <c r="P581" s="50"/>
    </row>
    <row r="582" spans="16:16" x14ac:dyDescent="0.25">
      <c r="P582" s="50"/>
    </row>
    <row r="583" spans="16:16" x14ac:dyDescent="0.25">
      <c r="P583" s="50"/>
    </row>
    <row r="584" spans="16:16" x14ac:dyDescent="0.25">
      <c r="P584" s="50"/>
    </row>
    <row r="585" spans="16:16" x14ac:dyDescent="0.25">
      <c r="P585" s="50"/>
    </row>
    <row r="586" spans="16:16" x14ac:dyDescent="0.25">
      <c r="P586" s="50"/>
    </row>
    <row r="587" spans="16:16" x14ac:dyDescent="0.25">
      <c r="P587" s="50"/>
    </row>
    <row r="588" spans="16:16" x14ac:dyDescent="0.25">
      <c r="P588" s="50"/>
    </row>
    <row r="589" spans="16:16" x14ac:dyDescent="0.25">
      <c r="P589" s="50"/>
    </row>
    <row r="590" spans="16:16" x14ac:dyDescent="0.25">
      <c r="P590" s="50"/>
    </row>
    <row r="591" spans="16:16" x14ac:dyDescent="0.25">
      <c r="P591" s="50"/>
    </row>
    <row r="592" spans="16:16" x14ac:dyDescent="0.25">
      <c r="P592" s="50"/>
    </row>
    <row r="593" spans="16:16" x14ac:dyDescent="0.25">
      <c r="P593" s="50"/>
    </row>
    <row r="594" spans="16:16" x14ac:dyDescent="0.25">
      <c r="P594" s="50"/>
    </row>
    <row r="595" spans="16:16" x14ac:dyDescent="0.25">
      <c r="P595" s="50"/>
    </row>
    <row r="596" spans="16:16" x14ac:dyDescent="0.25">
      <c r="P596" s="50"/>
    </row>
    <row r="597" spans="16:16" x14ac:dyDescent="0.25">
      <c r="P597" s="50"/>
    </row>
    <row r="598" spans="16:16" x14ac:dyDescent="0.25">
      <c r="P598" s="50"/>
    </row>
    <row r="599" spans="16:16" x14ac:dyDescent="0.25">
      <c r="P599" s="50"/>
    </row>
    <row r="600" spans="16:16" x14ac:dyDescent="0.25">
      <c r="P600" s="50"/>
    </row>
    <row r="601" spans="16:16" x14ac:dyDescent="0.25">
      <c r="P601" s="50"/>
    </row>
    <row r="602" spans="16:16" x14ac:dyDescent="0.25">
      <c r="P602" s="50"/>
    </row>
    <row r="603" spans="16:16" x14ac:dyDescent="0.25">
      <c r="P603" s="50"/>
    </row>
    <row r="604" spans="16:16" x14ac:dyDescent="0.25">
      <c r="P604" s="50"/>
    </row>
    <row r="605" spans="16:16" x14ac:dyDescent="0.25">
      <c r="P605" s="50"/>
    </row>
    <row r="606" spans="16:16" x14ac:dyDescent="0.25">
      <c r="P606" s="50"/>
    </row>
    <row r="607" spans="16:16" x14ac:dyDescent="0.25">
      <c r="P607" s="50"/>
    </row>
    <row r="608" spans="16:16" x14ac:dyDescent="0.25">
      <c r="P608" s="50"/>
    </row>
    <row r="609" spans="16:16" x14ac:dyDescent="0.25">
      <c r="P609" s="50"/>
    </row>
    <row r="610" spans="16:16" x14ac:dyDescent="0.25">
      <c r="P610" s="50"/>
    </row>
    <row r="611" spans="16:16" x14ac:dyDescent="0.25">
      <c r="P611" s="50"/>
    </row>
    <row r="612" spans="16:16" x14ac:dyDescent="0.25">
      <c r="P612" s="50"/>
    </row>
    <row r="613" spans="16:16" x14ac:dyDescent="0.25">
      <c r="P613" s="50"/>
    </row>
    <row r="614" spans="16:16" x14ac:dyDescent="0.25">
      <c r="P614" s="50"/>
    </row>
    <row r="615" spans="16:16" x14ac:dyDescent="0.25">
      <c r="P615" s="50"/>
    </row>
    <row r="616" spans="16:16" x14ac:dyDescent="0.25">
      <c r="P616" s="50"/>
    </row>
    <row r="617" spans="16:16" x14ac:dyDescent="0.25">
      <c r="P617" s="50"/>
    </row>
    <row r="618" spans="16:16" x14ac:dyDescent="0.25">
      <c r="P618" s="50"/>
    </row>
    <row r="619" spans="16:16" x14ac:dyDescent="0.25">
      <c r="P619" s="50"/>
    </row>
    <row r="620" spans="16:16" x14ac:dyDescent="0.25">
      <c r="P620" s="50"/>
    </row>
    <row r="621" spans="16:16" x14ac:dyDescent="0.25">
      <c r="P621" s="50"/>
    </row>
    <row r="622" spans="16:16" x14ac:dyDescent="0.25">
      <c r="P622" s="50"/>
    </row>
    <row r="623" spans="16:16" x14ac:dyDescent="0.25">
      <c r="P623" s="50"/>
    </row>
    <row r="624" spans="16:16" x14ac:dyDescent="0.25">
      <c r="P624" s="50"/>
    </row>
    <row r="625" spans="16:16" x14ac:dyDescent="0.25">
      <c r="P625" s="50"/>
    </row>
    <row r="626" spans="16:16" x14ac:dyDescent="0.25">
      <c r="P626" s="50"/>
    </row>
    <row r="627" spans="16:16" x14ac:dyDescent="0.25">
      <c r="P627" s="50"/>
    </row>
    <row r="628" spans="16:16" x14ac:dyDescent="0.25">
      <c r="P628" s="50"/>
    </row>
    <row r="629" spans="16:16" x14ac:dyDescent="0.25">
      <c r="P629" s="50"/>
    </row>
    <row r="630" spans="16:16" x14ac:dyDescent="0.25">
      <c r="P630" s="50"/>
    </row>
    <row r="631" spans="16:16" x14ac:dyDescent="0.25">
      <c r="P631" s="50"/>
    </row>
    <row r="632" spans="16:16" x14ac:dyDescent="0.25">
      <c r="P632" s="50"/>
    </row>
    <row r="633" spans="16:16" x14ac:dyDescent="0.25">
      <c r="P633" s="50"/>
    </row>
    <row r="634" spans="16:16" x14ac:dyDescent="0.25">
      <c r="P634" s="50"/>
    </row>
    <row r="635" spans="16:16" x14ac:dyDescent="0.25">
      <c r="P635" s="50"/>
    </row>
    <row r="636" spans="16:16" x14ac:dyDescent="0.25">
      <c r="P636" s="50"/>
    </row>
    <row r="637" spans="16:16" x14ac:dyDescent="0.25">
      <c r="P637" s="50"/>
    </row>
    <row r="638" spans="16:16" x14ac:dyDescent="0.25">
      <c r="P638" s="50"/>
    </row>
    <row r="639" spans="16:16" x14ac:dyDescent="0.25">
      <c r="P639" s="50"/>
    </row>
    <row r="640" spans="16:16" x14ac:dyDescent="0.25">
      <c r="P640" s="50"/>
    </row>
    <row r="641" spans="16:16" x14ac:dyDescent="0.25">
      <c r="P641" s="50"/>
    </row>
    <row r="642" spans="16:16" x14ac:dyDescent="0.25">
      <c r="P642" s="50"/>
    </row>
    <row r="643" spans="16:16" x14ac:dyDescent="0.25">
      <c r="P643" s="50"/>
    </row>
    <row r="644" spans="16:16" x14ac:dyDescent="0.25">
      <c r="P644" s="50"/>
    </row>
    <row r="645" spans="16:16" x14ac:dyDescent="0.25">
      <c r="P645" s="50"/>
    </row>
    <row r="646" spans="16:16" x14ac:dyDescent="0.25">
      <c r="P646" s="50"/>
    </row>
    <row r="647" spans="16:16" x14ac:dyDescent="0.25">
      <c r="P647" s="50"/>
    </row>
    <row r="648" spans="16:16" x14ac:dyDescent="0.25">
      <c r="P648" s="50"/>
    </row>
    <row r="649" spans="16:16" x14ac:dyDescent="0.25">
      <c r="P649" s="50"/>
    </row>
    <row r="650" spans="16:16" x14ac:dyDescent="0.25">
      <c r="P650" s="50"/>
    </row>
    <row r="651" spans="16:16" x14ac:dyDescent="0.25">
      <c r="P651" s="50"/>
    </row>
    <row r="652" spans="16:16" x14ac:dyDescent="0.25">
      <c r="P652" s="50"/>
    </row>
    <row r="653" spans="16:16" x14ac:dyDescent="0.25">
      <c r="P653" s="50"/>
    </row>
    <row r="654" spans="16:16" x14ac:dyDescent="0.25">
      <c r="P654" s="50"/>
    </row>
    <row r="655" spans="16:16" x14ac:dyDescent="0.25">
      <c r="P655" s="50"/>
    </row>
    <row r="656" spans="16:16" x14ac:dyDescent="0.25">
      <c r="P656" s="50"/>
    </row>
    <row r="657" spans="16:16" x14ac:dyDescent="0.25">
      <c r="P657" s="50"/>
    </row>
    <row r="658" spans="16:16" x14ac:dyDescent="0.25">
      <c r="P658" s="50"/>
    </row>
    <row r="659" spans="16:16" x14ac:dyDescent="0.25">
      <c r="P659" s="50"/>
    </row>
    <row r="660" spans="16:16" x14ac:dyDescent="0.25">
      <c r="P660" s="50"/>
    </row>
    <row r="661" spans="16:16" x14ac:dyDescent="0.25">
      <c r="P661" s="50"/>
    </row>
    <row r="662" spans="16:16" x14ac:dyDescent="0.25">
      <c r="P662" s="50"/>
    </row>
    <row r="663" spans="16:16" x14ac:dyDescent="0.25">
      <c r="P663" s="50"/>
    </row>
    <row r="664" spans="16:16" x14ac:dyDescent="0.25">
      <c r="P664" s="50"/>
    </row>
    <row r="665" spans="16:16" x14ac:dyDescent="0.25">
      <c r="P665" s="50"/>
    </row>
    <row r="666" spans="16:16" x14ac:dyDescent="0.25">
      <c r="P666" s="50"/>
    </row>
    <row r="667" spans="16:16" x14ac:dyDescent="0.25">
      <c r="P667" s="50"/>
    </row>
    <row r="668" spans="16:16" x14ac:dyDescent="0.25">
      <c r="P668" s="50"/>
    </row>
    <row r="669" spans="16:16" x14ac:dyDescent="0.25">
      <c r="P669" s="50"/>
    </row>
    <row r="670" spans="16:16" x14ac:dyDescent="0.25">
      <c r="P670" s="50"/>
    </row>
    <row r="671" spans="16:16" x14ac:dyDescent="0.25">
      <c r="P671" s="50"/>
    </row>
    <row r="672" spans="16:16" x14ac:dyDescent="0.25">
      <c r="P672" s="50"/>
    </row>
    <row r="673" spans="16:16" x14ac:dyDescent="0.25">
      <c r="P673" s="50"/>
    </row>
    <row r="674" spans="16:16" x14ac:dyDescent="0.25">
      <c r="P674" s="50"/>
    </row>
    <row r="675" spans="16:16" x14ac:dyDescent="0.25">
      <c r="P675" s="50"/>
    </row>
    <row r="676" spans="16:16" x14ac:dyDescent="0.25">
      <c r="P676" s="50"/>
    </row>
    <row r="677" spans="16:16" x14ac:dyDescent="0.25">
      <c r="P677" s="50"/>
    </row>
    <row r="678" spans="16:16" x14ac:dyDescent="0.25">
      <c r="P678" s="50"/>
    </row>
    <row r="679" spans="16:16" x14ac:dyDescent="0.25">
      <c r="P679" s="50"/>
    </row>
    <row r="680" spans="16:16" x14ac:dyDescent="0.25">
      <c r="P680" s="50"/>
    </row>
    <row r="681" spans="16:16" x14ac:dyDescent="0.25">
      <c r="P681" s="50"/>
    </row>
    <row r="682" spans="16:16" x14ac:dyDescent="0.25">
      <c r="P682" s="50"/>
    </row>
    <row r="683" spans="16:16" x14ac:dyDescent="0.25">
      <c r="P683" s="50"/>
    </row>
    <row r="684" spans="16:16" x14ac:dyDescent="0.25">
      <c r="P684" s="50"/>
    </row>
    <row r="685" spans="16:16" x14ac:dyDescent="0.25">
      <c r="P685" s="50"/>
    </row>
    <row r="686" spans="16:16" x14ac:dyDescent="0.25">
      <c r="P686" s="50"/>
    </row>
    <row r="687" spans="16:16" x14ac:dyDescent="0.25">
      <c r="P687" s="50"/>
    </row>
    <row r="688" spans="16:16" x14ac:dyDescent="0.25">
      <c r="P688" s="50"/>
    </row>
    <row r="689" spans="16:16" x14ac:dyDescent="0.25">
      <c r="P689" s="50"/>
    </row>
    <row r="690" spans="16:16" x14ac:dyDescent="0.25">
      <c r="P690" s="50"/>
    </row>
    <row r="691" spans="16:16" x14ac:dyDescent="0.25">
      <c r="P691" s="50"/>
    </row>
    <row r="692" spans="16:16" x14ac:dyDescent="0.25">
      <c r="P692" s="50"/>
    </row>
    <row r="693" spans="16:16" x14ac:dyDescent="0.25">
      <c r="P693" s="50"/>
    </row>
    <row r="694" spans="16:16" x14ac:dyDescent="0.25">
      <c r="P694" s="50"/>
    </row>
    <row r="695" spans="16:16" x14ac:dyDescent="0.25">
      <c r="P695" s="50"/>
    </row>
    <row r="696" spans="16:16" x14ac:dyDescent="0.25">
      <c r="P696" s="50"/>
    </row>
    <row r="697" spans="16:16" x14ac:dyDescent="0.25">
      <c r="P697" s="50"/>
    </row>
    <row r="698" spans="16:16" x14ac:dyDescent="0.25">
      <c r="P698" s="50"/>
    </row>
    <row r="699" spans="16:16" x14ac:dyDescent="0.25">
      <c r="P699" s="50"/>
    </row>
    <row r="700" spans="16:16" x14ac:dyDescent="0.25">
      <c r="P700" s="50"/>
    </row>
    <row r="701" spans="16:16" x14ac:dyDescent="0.25">
      <c r="P701" s="50"/>
    </row>
    <row r="702" spans="16:16" x14ac:dyDescent="0.25">
      <c r="P702" s="50"/>
    </row>
    <row r="703" spans="16:16" x14ac:dyDescent="0.25">
      <c r="P703" s="50"/>
    </row>
    <row r="704" spans="16:16" x14ac:dyDescent="0.25">
      <c r="P704" s="50"/>
    </row>
    <row r="705" spans="16:16" x14ac:dyDescent="0.25">
      <c r="P705" s="50"/>
    </row>
    <row r="706" spans="16:16" x14ac:dyDescent="0.25">
      <c r="P706" s="50"/>
    </row>
    <row r="707" spans="16:16" x14ac:dyDescent="0.25">
      <c r="P707" s="50"/>
    </row>
    <row r="708" spans="16:16" x14ac:dyDescent="0.25">
      <c r="P708" s="50"/>
    </row>
    <row r="709" spans="16:16" x14ac:dyDescent="0.25">
      <c r="P709" s="50"/>
    </row>
    <row r="710" spans="16:16" x14ac:dyDescent="0.25">
      <c r="P710" s="50"/>
    </row>
    <row r="711" spans="16:16" x14ac:dyDescent="0.25">
      <c r="P711" s="50"/>
    </row>
    <row r="712" spans="16:16" x14ac:dyDescent="0.25">
      <c r="P712" s="50"/>
    </row>
    <row r="713" spans="16:16" x14ac:dyDescent="0.25">
      <c r="P713" s="50"/>
    </row>
    <row r="714" spans="16:16" x14ac:dyDescent="0.25">
      <c r="P714" s="50"/>
    </row>
    <row r="715" spans="16:16" x14ac:dyDescent="0.25">
      <c r="P715" s="50"/>
    </row>
    <row r="716" spans="16:16" x14ac:dyDescent="0.25">
      <c r="P716" s="50"/>
    </row>
    <row r="717" spans="16:16" x14ac:dyDescent="0.25">
      <c r="P717" s="50"/>
    </row>
    <row r="718" spans="16:16" x14ac:dyDescent="0.25">
      <c r="P718" s="50"/>
    </row>
    <row r="719" spans="16:16" x14ac:dyDescent="0.25">
      <c r="P719" s="50"/>
    </row>
    <row r="720" spans="16:16" x14ac:dyDescent="0.25">
      <c r="P720" s="50"/>
    </row>
    <row r="721" spans="16:16" x14ac:dyDescent="0.25">
      <c r="P721" s="50"/>
    </row>
    <row r="722" spans="16:16" x14ac:dyDescent="0.25">
      <c r="P722" s="50"/>
    </row>
    <row r="723" spans="16:16" x14ac:dyDescent="0.25">
      <c r="P723" s="50"/>
    </row>
    <row r="724" spans="16:16" x14ac:dyDescent="0.25">
      <c r="P724" s="50"/>
    </row>
    <row r="725" spans="16:16" x14ac:dyDescent="0.25">
      <c r="P725" s="50"/>
    </row>
    <row r="726" spans="16:16" x14ac:dyDescent="0.25">
      <c r="P726" s="50"/>
    </row>
    <row r="727" spans="16:16" x14ac:dyDescent="0.25">
      <c r="P727" s="50"/>
    </row>
    <row r="728" spans="16:16" x14ac:dyDescent="0.25">
      <c r="P728" s="50"/>
    </row>
    <row r="729" spans="16:16" x14ac:dyDescent="0.25">
      <c r="P729" s="50"/>
    </row>
    <row r="730" spans="16:16" x14ac:dyDescent="0.25">
      <c r="P730" s="50"/>
    </row>
    <row r="731" spans="16:16" x14ac:dyDescent="0.25">
      <c r="P731" s="50"/>
    </row>
    <row r="732" spans="16:16" x14ac:dyDescent="0.25">
      <c r="P732" s="50"/>
    </row>
    <row r="733" spans="16:16" x14ac:dyDescent="0.25">
      <c r="P733" s="50"/>
    </row>
    <row r="734" spans="16:16" x14ac:dyDescent="0.25">
      <c r="P734" s="50"/>
    </row>
    <row r="735" spans="16:16" x14ac:dyDescent="0.25">
      <c r="P735" s="50"/>
    </row>
    <row r="736" spans="16:16" x14ac:dyDescent="0.25">
      <c r="P736" s="50"/>
    </row>
    <row r="737" spans="16:16" x14ac:dyDescent="0.25">
      <c r="P737" s="50"/>
    </row>
    <row r="738" spans="16:16" x14ac:dyDescent="0.25">
      <c r="P738" s="50"/>
    </row>
    <row r="739" spans="16:16" x14ac:dyDescent="0.25">
      <c r="P739" s="50"/>
    </row>
    <row r="740" spans="16:16" x14ac:dyDescent="0.25">
      <c r="P740" s="50"/>
    </row>
    <row r="741" spans="16:16" x14ac:dyDescent="0.25">
      <c r="P741" s="50"/>
    </row>
    <row r="742" spans="16:16" x14ac:dyDescent="0.25">
      <c r="P742" s="50"/>
    </row>
    <row r="743" spans="16:16" x14ac:dyDescent="0.25">
      <c r="P743" s="50"/>
    </row>
    <row r="744" spans="16:16" x14ac:dyDescent="0.25">
      <c r="P744" s="50"/>
    </row>
    <row r="745" spans="16:16" x14ac:dyDescent="0.25">
      <c r="P745" s="50"/>
    </row>
    <row r="746" spans="16:16" x14ac:dyDescent="0.25">
      <c r="P746" s="50"/>
    </row>
    <row r="747" spans="16:16" x14ac:dyDescent="0.25">
      <c r="P747" s="50"/>
    </row>
    <row r="748" spans="16:16" x14ac:dyDescent="0.25">
      <c r="P748" s="50"/>
    </row>
    <row r="749" spans="16:16" x14ac:dyDescent="0.25">
      <c r="P749" s="50"/>
    </row>
    <row r="750" spans="16:16" x14ac:dyDescent="0.25">
      <c r="P750" s="50"/>
    </row>
    <row r="751" spans="16:16" x14ac:dyDescent="0.25">
      <c r="P751" s="50"/>
    </row>
    <row r="752" spans="16:16" x14ac:dyDescent="0.25">
      <c r="P752" s="50"/>
    </row>
    <row r="753" spans="16:16" x14ac:dyDescent="0.25">
      <c r="P753" s="50"/>
    </row>
    <row r="754" spans="16:16" x14ac:dyDescent="0.25">
      <c r="P754" s="50"/>
    </row>
    <row r="755" spans="16:16" x14ac:dyDescent="0.25">
      <c r="P755" s="50"/>
    </row>
    <row r="756" spans="16:16" x14ac:dyDescent="0.25">
      <c r="P756" s="50"/>
    </row>
    <row r="757" spans="16:16" x14ac:dyDescent="0.25">
      <c r="P757" s="50"/>
    </row>
    <row r="758" spans="16:16" x14ac:dyDescent="0.25">
      <c r="P758" s="50"/>
    </row>
    <row r="759" spans="16:16" x14ac:dyDescent="0.25">
      <c r="P759" s="50"/>
    </row>
    <row r="760" spans="16:16" x14ac:dyDescent="0.25">
      <c r="P760" s="50"/>
    </row>
    <row r="761" spans="16:16" x14ac:dyDescent="0.25">
      <c r="P761" s="50"/>
    </row>
    <row r="762" spans="16:16" x14ac:dyDescent="0.25">
      <c r="P762" s="50"/>
    </row>
    <row r="763" spans="16:16" x14ac:dyDescent="0.25">
      <c r="P763" s="50"/>
    </row>
    <row r="764" spans="16:16" x14ac:dyDescent="0.25">
      <c r="P764" s="50"/>
    </row>
    <row r="765" spans="16:16" x14ac:dyDescent="0.25">
      <c r="P765" s="50"/>
    </row>
    <row r="766" spans="16:16" x14ac:dyDescent="0.25">
      <c r="P766" s="50"/>
    </row>
    <row r="767" spans="16:16" x14ac:dyDescent="0.25">
      <c r="P767" s="50"/>
    </row>
    <row r="768" spans="16:16" x14ac:dyDescent="0.25">
      <c r="P768" s="50"/>
    </row>
    <row r="769" spans="16:16" x14ac:dyDescent="0.25">
      <c r="P769" s="50"/>
    </row>
    <row r="770" spans="16:16" x14ac:dyDescent="0.25">
      <c r="P770" s="50"/>
    </row>
    <row r="771" spans="16:16" x14ac:dyDescent="0.25">
      <c r="P771" s="50"/>
    </row>
    <row r="772" spans="16:16" x14ac:dyDescent="0.25">
      <c r="P772" s="50"/>
    </row>
    <row r="773" spans="16:16" x14ac:dyDescent="0.25">
      <c r="P773" s="50"/>
    </row>
    <row r="774" spans="16:16" x14ac:dyDescent="0.25">
      <c r="P774" s="50"/>
    </row>
    <row r="775" spans="16:16" x14ac:dyDescent="0.25">
      <c r="P775" s="50"/>
    </row>
    <row r="776" spans="16:16" x14ac:dyDescent="0.25">
      <c r="P776" s="50"/>
    </row>
    <row r="777" spans="16:16" x14ac:dyDescent="0.25">
      <c r="P777" s="50"/>
    </row>
    <row r="778" spans="16:16" x14ac:dyDescent="0.25">
      <c r="P778" s="50"/>
    </row>
    <row r="779" spans="16:16" x14ac:dyDescent="0.25">
      <c r="P779" s="50"/>
    </row>
    <row r="780" spans="16:16" x14ac:dyDescent="0.25">
      <c r="P780" s="50"/>
    </row>
    <row r="781" spans="16:16" x14ac:dyDescent="0.25">
      <c r="P781" s="50"/>
    </row>
    <row r="782" spans="16:16" x14ac:dyDescent="0.25">
      <c r="P782" s="50"/>
    </row>
    <row r="783" spans="16:16" x14ac:dyDescent="0.25">
      <c r="P783" s="50"/>
    </row>
    <row r="784" spans="16:16" x14ac:dyDescent="0.25">
      <c r="P784" s="50"/>
    </row>
    <row r="785" spans="16:16" x14ac:dyDescent="0.25">
      <c r="P785" s="50"/>
    </row>
    <row r="786" spans="16:16" x14ac:dyDescent="0.25">
      <c r="P786" s="50"/>
    </row>
    <row r="787" spans="16:16" x14ac:dyDescent="0.25">
      <c r="P787" s="50"/>
    </row>
    <row r="788" spans="16:16" x14ac:dyDescent="0.25">
      <c r="P788" s="50"/>
    </row>
    <row r="789" spans="16:16" x14ac:dyDescent="0.25">
      <c r="P789" s="50"/>
    </row>
    <row r="790" spans="16:16" x14ac:dyDescent="0.25">
      <c r="P790" s="50"/>
    </row>
    <row r="791" spans="16:16" x14ac:dyDescent="0.25">
      <c r="P791" s="50"/>
    </row>
    <row r="792" spans="16:16" x14ac:dyDescent="0.25">
      <c r="P792" s="50"/>
    </row>
    <row r="793" spans="16:16" x14ac:dyDescent="0.25">
      <c r="P793" s="50"/>
    </row>
    <row r="794" spans="16:16" x14ac:dyDescent="0.25">
      <c r="P794" s="50"/>
    </row>
    <row r="795" spans="16:16" x14ac:dyDescent="0.25">
      <c r="P795" s="50"/>
    </row>
    <row r="796" spans="16:16" x14ac:dyDescent="0.25">
      <c r="P796" s="50"/>
    </row>
  </sheetData>
  <sortState ref="B23:AB30">
    <sortCondition ref="B23:B30"/>
  </sortState>
  <mergeCells count="12">
    <mergeCell ref="A39:AB39"/>
    <mergeCell ref="A34:A37"/>
    <mergeCell ref="A32:AB32"/>
    <mergeCell ref="A7:A14"/>
    <mergeCell ref="A15:A22"/>
    <mergeCell ref="A23:A30"/>
    <mergeCell ref="D6:M6"/>
    <mergeCell ref="O6:Q6"/>
    <mergeCell ref="S6:AB6"/>
    <mergeCell ref="A1:AB1"/>
    <mergeCell ref="A2:AB2"/>
    <mergeCell ref="A3:AB3"/>
  </mergeCells>
  <printOptions horizontalCentered="1" verticalCentered="1"/>
  <pageMargins left="0.59055118110236227" right="0.39370078740157483" top="0.39370078740157483" bottom="0.39370078740157483" header="0.59055118110236227" footer="0.51181102362204722"/>
  <pageSetup paperSize="9" scale="70" orientation="landscape" horizontalDpi="300" verticalDpi="300" r:id="rId1"/>
  <headerFooter alignWithMargins="0"/>
  <rowBreaks count="1" manualBreakCount="1">
    <brk id="3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opLeftCell="A4" zoomScale="80" zoomScaleNormal="80" workbookViewId="0">
      <selection activeCell="B27" sqref="B27"/>
    </sheetView>
  </sheetViews>
  <sheetFormatPr defaultRowHeight="12" x14ac:dyDescent="0.25"/>
  <cols>
    <col min="1" max="1" width="6.7109375" style="24" customWidth="1"/>
    <col min="2" max="2" width="22" style="27" customWidth="1"/>
    <col min="3" max="10" width="6.7109375" style="24" customWidth="1"/>
    <col min="11" max="11" width="8.140625" style="24" bestFit="1" customWidth="1"/>
    <col min="12" max="13" width="9.140625" style="24" customWidth="1"/>
    <col min="14" max="14" width="18" style="24" bestFit="1" customWidth="1"/>
    <col min="15" max="16384" width="9.140625" style="24"/>
  </cols>
  <sheetData>
    <row r="1" spans="1:17" ht="18.75" x14ac:dyDescent="0.25">
      <c r="A1" s="191" t="str">
        <f>'Classif da Prim Fase'!A1</f>
        <v>FEDERAÇÃO BRASILIENSE DE FUTEBOL DE MESA - 3 Toques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</row>
    <row r="2" spans="1:17" ht="20.25" x14ac:dyDescent="0.25">
      <c r="A2" s="192" t="str">
        <f>'Tab Primeira Fase'!A2:AB2</f>
        <v>IX Copa Centro-Oeste Individual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</row>
    <row r="3" spans="1:17" ht="18" customHeight="1" x14ac:dyDescent="0.25">
      <c r="A3" s="191" t="s">
        <v>31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</row>
    <row r="4" spans="1:17" ht="18" customHeight="1" x14ac:dyDescent="0.25">
      <c r="A4" s="27"/>
      <c r="B4" s="28"/>
      <c r="C4" s="28"/>
      <c r="D4" s="28"/>
      <c r="E4" s="28"/>
      <c r="F4" s="28"/>
      <c r="G4" s="28"/>
      <c r="H4" s="28"/>
      <c r="I4" s="28"/>
      <c r="J4" s="28"/>
      <c r="K4" s="29"/>
    </row>
    <row r="5" spans="1:17" ht="18" customHeight="1" x14ac:dyDescent="0.25">
      <c r="A5" s="41" t="s">
        <v>4</v>
      </c>
      <c r="B5" s="39" t="s">
        <v>38</v>
      </c>
      <c r="C5" s="39" t="s">
        <v>11</v>
      </c>
      <c r="D5" s="39" t="s">
        <v>12</v>
      </c>
      <c r="E5" s="39" t="s">
        <v>4</v>
      </c>
      <c r="F5" s="39" t="s">
        <v>3</v>
      </c>
      <c r="G5" s="39" t="s">
        <v>13</v>
      </c>
      <c r="H5" s="39" t="s">
        <v>14</v>
      </c>
      <c r="I5" s="39" t="s">
        <v>15</v>
      </c>
      <c r="J5" s="39" t="s">
        <v>16</v>
      </c>
      <c r="K5" s="40" t="s">
        <v>17</v>
      </c>
    </row>
    <row r="6" spans="1:17" ht="9" customHeight="1" x14ac:dyDescent="0.25"/>
    <row r="7" spans="1:17" ht="18" customHeight="1" x14ac:dyDescent="0.25">
      <c r="A7" s="30" t="s">
        <v>18</v>
      </c>
      <c r="B7" s="32" t="str">
        <f ca="1">INDIRECT('Auxiliar (2)'!W2)</f>
        <v>BETO</v>
      </c>
      <c r="C7" s="31">
        <f ca="1">D7+E7+F7</f>
        <v>2</v>
      </c>
      <c r="D7" s="31">
        <f ca="1">INDIRECT('Auxiliar (2)'!X2)</f>
        <v>2</v>
      </c>
      <c r="E7" s="31">
        <f ca="1">INDIRECT('Auxiliar (2)'!Y2)</f>
        <v>0</v>
      </c>
      <c r="F7" s="31">
        <f ca="1">INDIRECT('Auxiliar (2)'!Z2)</f>
        <v>0</v>
      </c>
      <c r="G7" s="31">
        <f ca="1">INDIRECT('Auxiliar (2)'!AA2)</f>
        <v>6</v>
      </c>
      <c r="H7" s="31">
        <f ca="1">INDIRECT('Auxiliar (2)'!AB2)</f>
        <v>1</v>
      </c>
      <c r="I7" s="31">
        <f ca="1">G7-H7</f>
        <v>5</v>
      </c>
      <c r="J7" s="32">
        <f ca="1">(3*D7)+E7</f>
        <v>6</v>
      </c>
      <c r="K7" s="33">
        <f ca="1">IF(ISERR((J7/(C7*3))),0,((J7/(C7*3))))</f>
        <v>1</v>
      </c>
      <c r="O7" s="38"/>
      <c r="P7" s="38"/>
      <c r="Q7" s="38"/>
    </row>
    <row r="8" spans="1:17" ht="18" customHeight="1" x14ac:dyDescent="0.25">
      <c r="A8" s="30" t="s">
        <v>19</v>
      </c>
      <c r="B8" s="32" t="str">
        <f ca="1">INDIRECT('Auxiliar (2)'!W3)</f>
        <v>THIAGO</v>
      </c>
      <c r="C8" s="31">
        <f ca="1">D8+E8+F8</f>
        <v>2</v>
      </c>
      <c r="D8" s="31">
        <f ca="1">INDIRECT('Auxiliar (2)'!X3)</f>
        <v>1</v>
      </c>
      <c r="E8" s="31">
        <f ca="1">INDIRECT('Auxiliar (2)'!Y3)</f>
        <v>0</v>
      </c>
      <c r="F8" s="31">
        <f ca="1">INDIRECT('Auxiliar (2)'!Z3)</f>
        <v>1</v>
      </c>
      <c r="G8" s="31">
        <f ca="1">INDIRECT('Auxiliar (2)'!AA3)</f>
        <v>2</v>
      </c>
      <c r="H8" s="31">
        <f ca="1">INDIRECT('Auxiliar (2)'!AB3)</f>
        <v>4</v>
      </c>
      <c r="I8" s="31">
        <f ca="1">G8-H8</f>
        <v>-2</v>
      </c>
      <c r="J8" s="32">
        <f ca="1">(3*D8)+E8</f>
        <v>3</v>
      </c>
      <c r="K8" s="33">
        <f ca="1">IF(ISERR((J8/(C8*3))),0,((J8/(C8*3))))</f>
        <v>0.5</v>
      </c>
      <c r="O8" s="38"/>
      <c r="P8" s="38"/>
      <c r="Q8" s="38"/>
    </row>
    <row r="9" spans="1:17" ht="18" customHeight="1" x14ac:dyDescent="0.25">
      <c r="A9" s="30" t="s">
        <v>20</v>
      </c>
      <c r="B9" s="32" t="str">
        <f ca="1">INDIRECT('Auxiliar (2)'!W4)</f>
        <v>MAGNO</v>
      </c>
      <c r="C9" s="31">
        <f ca="1">D9+E9+F9</f>
        <v>2</v>
      </c>
      <c r="D9" s="31">
        <f ca="1">INDIRECT('Auxiliar (2)'!X4)</f>
        <v>0</v>
      </c>
      <c r="E9" s="31">
        <f ca="1">INDIRECT('Auxiliar (2)'!Y4)</f>
        <v>0</v>
      </c>
      <c r="F9" s="31">
        <f ca="1">INDIRECT('Auxiliar (2)'!Z4)</f>
        <v>2</v>
      </c>
      <c r="G9" s="31">
        <f ca="1">INDIRECT('Auxiliar (2)'!AA4)</f>
        <v>1</v>
      </c>
      <c r="H9" s="31">
        <f ca="1">INDIRECT('Auxiliar (2)'!AB4)</f>
        <v>4</v>
      </c>
      <c r="I9" s="31">
        <f ca="1">G9-H9</f>
        <v>-3</v>
      </c>
      <c r="J9" s="32">
        <f ca="1">(3*D9)+E9</f>
        <v>0</v>
      </c>
      <c r="K9" s="33">
        <f ca="1">IF(ISERR((J9/(C9*3))),0,((J9/(C9*3))))</f>
        <v>0</v>
      </c>
      <c r="O9" s="38"/>
      <c r="P9" s="38"/>
      <c r="Q9" s="38"/>
    </row>
    <row r="10" spans="1:17" ht="18" customHeight="1" x14ac:dyDescent="0.25">
      <c r="O10" s="38"/>
      <c r="P10" s="38"/>
      <c r="Q10" s="38"/>
    </row>
    <row r="11" spans="1:17" ht="18" customHeight="1" x14ac:dyDescent="0.25">
      <c r="A11" s="41" t="s">
        <v>32</v>
      </c>
      <c r="B11" s="39" t="s">
        <v>38</v>
      </c>
      <c r="C11" s="39" t="s">
        <v>11</v>
      </c>
      <c r="D11" s="39" t="s">
        <v>12</v>
      </c>
      <c r="E11" s="39" t="s">
        <v>4</v>
      </c>
      <c r="F11" s="39" t="s">
        <v>3</v>
      </c>
      <c r="G11" s="39" t="s">
        <v>13</v>
      </c>
      <c r="H11" s="39" t="s">
        <v>14</v>
      </c>
      <c r="I11" s="39" t="s">
        <v>15</v>
      </c>
      <c r="J11" s="39" t="s">
        <v>16</v>
      </c>
      <c r="K11" s="40" t="s">
        <v>17</v>
      </c>
      <c r="O11" s="38"/>
      <c r="P11" s="38"/>
      <c r="Q11" s="38"/>
    </row>
    <row r="12" spans="1:17" ht="9" customHeight="1" x14ac:dyDescent="0.25">
      <c r="O12" s="38"/>
      <c r="P12" s="38"/>
      <c r="Q12" s="38"/>
    </row>
    <row r="13" spans="1:17" ht="18" customHeight="1" x14ac:dyDescent="0.25">
      <c r="A13" s="30" t="s">
        <v>18</v>
      </c>
      <c r="B13" s="32" t="str">
        <f ca="1">INDIRECT('Auxiliar (2)'!W6)</f>
        <v>TONINHO</v>
      </c>
      <c r="C13" s="31">
        <f ca="1">D13+E13+F13</f>
        <v>2</v>
      </c>
      <c r="D13" s="31">
        <f ca="1">INDIRECT('Auxiliar (2)'!X6)</f>
        <v>2</v>
      </c>
      <c r="E13" s="31">
        <f ca="1">INDIRECT('Auxiliar (2)'!Y6)</f>
        <v>0</v>
      </c>
      <c r="F13" s="31">
        <f ca="1">INDIRECT('Auxiliar (2)'!Z6)</f>
        <v>0</v>
      </c>
      <c r="G13" s="31">
        <f ca="1">INDIRECT('Auxiliar (2)'!AA6)</f>
        <v>7</v>
      </c>
      <c r="H13" s="31">
        <f ca="1">INDIRECT('Auxiliar (2)'!AB6)</f>
        <v>0</v>
      </c>
      <c r="I13" s="31">
        <f ca="1">G13-H13</f>
        <v>7</v>
      </c>
      <c r="J13" s="32">
        <f ca="1">(3*D13)+E13</f>
        <v>6</v>
      </c>
      <c r="K13" s="33">
        <f ca="1">IF(ISERR((J13/(C13*3))),0,((J13/(C13*3))))</f>
        <v>1</v>
      </c>
      <c r="O13" s="38"/>
      <c r="P13" s="38"/>
      <c r="Q13" s="38"/>
    </row>
    <row r="14" spans="1:17" ht="18" customHeight="1" x14ac:dyDescent="0.25">
      <c r="A14" s="30" t="s">
        <v>19</v>
      </c>
      <c r="B14" s="32" t="str">
        <f ca="1">INDIRECT('Auxiliar (2)'!W7)</f>
        <v>VANDER</v>
      </c>
      <c r="C14" s="31">
        <f ca="1">D14+E14+F14</f>
        <v>2</v>
      </c>
      <c r="D14" s="31">
        <f ca="1">INDIRECT('Auxiliar (2)'!X7)</f>
        <v>0</v>
      </c>
      <c r="E14" s="31">
        <f ca="1">INDIRECT('Auxiliar (2)'!Y7)</f>
        <v>1</v>
      </c>
      <c r="F14" s="31">
        <f ca="1">INDIRECT('Auxiliar (2)'!Z7)</f>
        <v>1</v>
      </c>
      <c r="G14" s="31">
        <f ca="1">INDIRECT('Auxiliar (2)'!AA7)</f>
        <v>1</v>
      </c>
      <c r="H14" s="31">
        <f ca="1">INDIRECT('Auxiliar (2)'!AB7)</f>
        <v>2</v>
      </c>
      <c r="I14" s="31">
        <f ca="1">G14-H14</f>
        <v>-1</v>
      </c>
      <c r="J14" s="32">
        <f ca="1">(3*D14)+E14</f>
        <v>1</v>
      </c>
      <c r="K14" s="33">
        <f ca="1">IF(ISERR((J14/(C14*3))),0,((J14/(C14*3))))</f>
        <v>0.16666666666666666</v>
      </c>
      <c r="O14" s="38"/>
      <c r="P14" s="38"/>
      <c r="Q14" s="38"/>
    </row>
    <row r="15" spans="1:17" ht="18" customHeight="1" x14ac:dyDescent="0.25">
      <c r="A15" s="30" t="s">
        <v>20</v>
      </c>
      <c r="B15" s="32" t="str">
        <f ca="1">INDIRECT('Auxiliar (2)'!W8)</f>
        <v>VASQUES</v>
      </c>
      <c r="C15" s="31">
        <f ca="1">D15+E15+F15</f>
        <v>2</v>
      </c>
      <c r="D15" s="31">
        <f ca="1">INDIRECT('Auxiliar (2)'!X8)</f>
        <v>0</v>
      </c>
      <c r="E15" s="31">
        <f ca="1">INDIRECT('Auxiliar (2)'!Y8)</f>
        <v>1</v>
      </c>
      <c r="F15" s="31">
        <f ca="1">INDIRECT('Auxiliar (2)'!Z8)</f>
        <v>1</v>
      </c>
      <c r="G15" s="31">
        <f ca="1">INDIRECT('Auxiliar (2)'!AA8)</f>
        <v>1</v>
      </c>
      <c r="H15" s="31">
        <f ca="1">INDIRECT('Auxiliar (2)'!AB8)</f>
        <v>7</v>
      </c>
      <c r="I15" s="31">
        <f ca="1">G15-H15</f>
        <v>-6</v>
      </c>
      <c r="J15" s="32">
        <f ca="1">(3*D15)+E15</f>
        <v>1</v>
      </c>
      <c r="K15" s="33">
        <f ca="1">IF(ISERR((J15/(C15*3))),0,((J15/(C15*3))))</f>
        <v>0.16666666666666666</v>
      </c>
      <c r="O15" s="38"/>
      <c r="P15" s="38"/>
      <c r="Q15" s="38"/>
    </row>
    <row r="16" spans="1:17" ht="18" customHeight="1" x14ac:dyDescent="0.25">
      <c r="O16" s="38"/>
      <c r="P16" s="38"/>
      <c r="Q16" s="38"/>
    </row>
    <row r="17" spans="1:17" ht="18" customHeight="1" x14ac:dyDescent="0.25">
      <c r="A17" s="41" t="s">
        <v>36</v>
      </c>
      <c r="B17" s="39" t="s">
        <v>38</v>
      </c>
      <c r="C17" s="39" t="s">
        <v>11</v>
      </c>
      <c r="D17" s="39" t="s">
        <v>12</v>
      </c>
      <c r="E17" s="39" t="s">
        <v>4</v>
      </c>
      <c r="F17" s="39" t="s">
        <v>3</v>
      </c>
      <c r="G17" s="39" t="s">
        <v>13</v>
      </c>
      <c r="H17" s="39" t="s">
        <v>14</v>
      </c>
      <c r="I17" s="39" t="s">
        <v>15</v>
      </c>
      <c r="J17" s="39" t="s">
        <v>16</v>
      </c>
      <c r="K17" s="40" t="s">
        <v>17</v>
      </c>
      <c r="O17" s="38"/>
      <c r="P17" s="38"/>
      <c r="Q17" s="38"/>
    </row>
    <row r="18" spans="1:17" ht="9" customHeight="1" x14ac:dyDescent="0.25">
      <c r="O18" s="38"/>
      <c r="P18" s="38"/>
      <c r="Q18" s="38"/>
    </row>
    <row r="19" spans="1:17" ht="18" customHeight="1" x14ac:dyDescent="0.25">
      <c r="A19" s="30" t="s">
        <v>18</v>
      </c>
      <c r="B19" s="32" t="str">
        <f ca="1">INDIRECT('Auxiliar (2)'!W10)</f>
        <v>ALCIDES</v>
      </c>
      <c r="C19" s="31">
        <f ca="1">D19+E19+F19</f>
        <v>2</v>
      </c>
      <c r="D19" s="31">
        <f ca="1">INDIRECT('Auxiliar (2)'!X10)</f>
        <v>2</v>
      </c>
      <c r="E19" s="31">
        <f ca="1">INDIRECT('Auxiliar (2)'!Y10)</f>
        <v>0</v>
      </c>
      <c r="F19" s="31">
        <f ca="1">INDIRECT('Auxiliar (2)'!Z10)</f>
        <v>0</v>
      </c>
      <c r="G19" s="31">
        <f ca="1">INDIRECT('Auxiliar (2)'!AA10)</f>
        <v>7</v>
      </c>
      <c r="H19" s="31">
        <f ca="1">INDIRECT('Auxiliar (2)'!AB10)</f>
        <v>0</v>
      </c>
      <c r="I19" s="31">
        <f ca="1">G19-H19</f>
        <v>7</v>
      </c>
      <c r="J19" s="32">
        <f ca="1">(3*D19)+E19</f>
        <v>6</v>
      </c>
      <c r="K19" s="33">
        <f ca="1">IF(ISERR((J19/(C19*3))),0,((J19/(C19*3))))</f>
        <v>1</v>
      </c>
    </row>
    <row r="20" spans="1:17" ht="18" customHeight="1" x14ac:dyDescent="0.25">
      <c r="A20" s="30" t="s">
        <v>19</v>
      </c>
      <c r="B20" s="32" t="str">
        <f ca="1">INDIRECT('Auxiliar (2)'!W11)</f>
        <v>JULIANO</v>
      </c>
      <c r="C20" s="31">
        <f ca="1">D20+E20+F20</f>
        <v>2</v>
      </c>
      <c r="D20" s="31">
        <f ca="1">INDIRECT('Auxiliar (2)'!X11)</f>
        <v>1</v>
      </c>
      <c r="E20" s="31">
        <f ca="1">INDIRECT('Auxiliar (2)'!Y11)</f>
        <v>0</v>
      </c>
      <c r="F20" s="31">
        <f ca="1">INDIRECT('Auxiliar (2)'!Z11)</f>
        <v>1</v>
      </c>
      <c r="G20" s="31">
        <f ca="1">INDIRECT('Auxiliar (2)'!AA11)</f>
        <v>2</v>
      </c>
      <c r="H20" s="31">
        <f ca="1">INDIRECT('Auxiliar (2)'!AB11)</f>
        <v>3</v>
      </c>
      <c r="I20" s="31">
        <f ca="1">G20-H20</f>
        <v>-1</v>
      </c>
      <c r="J20" s="32">
        <f ca="1">(3*D20)+E20</f>
        <v>3</v>
      </c>
      <c r="K20" s="33">
        <f ca="1">IF(ISERR((J20/(C20*3))),0,((J20/(C20*3))))</f>
        <v>0.5</v>
      </c>
    </row>
    <row r="21" spans="1:17" ht="18" customHeight="1" x14ac:dyDescent="0.25">
      <c r="A21" s="30" t="s">
        <v>20</v>
      </c>
      <c r="B21" s="32" t="str">
        <f ca="1">INDIRECT('Auxiliar (2)'!W12)</f>
        <v>JUNIOR</v>
      </c>
      <c r="C21" s="31">
        <f ca="1">D21+E21+F21</f>
        <v>2</v>
      </c>
      <c r="D21" s="31">
        <f ca="1">INDIRECT('Auxiliar (2)'!X12)</f>
        <v>0</v>
      </c>
      <c r="E21" s="31">
        <f ca="1">INDIRECT('Auxiliar (2)'!Y12)</f>
        <v>0</v>
      </c>
      <c r="F21" s="31">
        <f ca="1">INDIRECT('Auxiliar (2)'!Z12)</f>
        <v>2</v>
      </c>
      <c r="G21" s="31">
        <f ca="1">INDIRECT('Auxiliar (2)'!AA12)</f>
        <v>0</v>
      </c>
      <c r="H21" s="31">
        <f ca="1">INDIRECT('Auxiliar (2)'!AB12)</f>
        <v>6</v>
      </c>
      <c r="I21" s="31">
        <f ca="1">G21-H21</f>
        <v>-6</v>
      </c>
      <c r="J21" s="32">
        <f ca="1">(3*D21)+E21</f>
        <v>0</v>
      </c>
      <c r="K21" s="33">
        <f ca="1">IF(ISERR((J21/(C21*3))),0,((J21/(C21*3))))</f>
        <v>0</v>
      </c>
    </row>
    <row r="22" spans="1:17" ht="18" customHeight="1" x14ac:dyDescent="0.25"/>
    <row r="23" spans="1:17" ht="18" customHeight="1" x14ac:dyDescent="0.25">
      <c r="A23" s="41" t="s">
        <v>37</v>
      </c>
      <c r="B23" s="39" t="s">
        <v>38</v>
      </c>
      <c r="C23" s="39" t="s">
        <v>11</v>
      </c>
      <c r="D23" s="39" t="s">
        <v>12</v>
      </c>
      <c r="E23" s="39" t="s">
        <v>4</v>
      </c>
      <c r="F23" s="39" t="s">
        <v>3</v>
      </c>
      <c r="G23" s="39" t="s">
        <v>13</v>
      </c>
      <c r="H23" s="39" t="s">
        <v>14</v>
      </c>
      <c r="I23" s="39" t="s">
        <v>15</v>
      </c>
      <c r="J23" s="39" t="s">
        <v>16</v>
      </c>
      <c r="K23" s="40" t="s">
        <v>17</v>
      </c>
    </row>
    <row r="24" spans="1:17" ht="9" customHeight="1" x14ac:dyDescent="0.25"/>
    <row r="25" spans="1:17" ht="18" customHeight="1" x14ac:dyDescent="0.25">
      <c r="A25" s="30" t="s">
        <v>18</v>
      </c>
      <c r="B25" s="32" t="str">
        <f ca="1">INDIRECT('Auxiliar (2)'!W14)</f>
        <v>LUIZ CLAUDIO</v>
      </c>
      <c r="C25" s="31">
        <f ca="1">D25+E25+F25</f>
        <v>2</v>
      </c>
      <c r="D25" s="31">
        <f ca="1">INDIRECT('Auxiliar (2)'!X14)</f>
        <v>1</v>
      </c>
      <c r="E25" s="31">
        <f ca="1">INDIRECT('Auxiliar (2)'!Y14)</f>
        <v>1</v>
      </c>
      <c r="F25" s="31">
        <f ca="1">INDIRECT('Auxiliar (2)'!Z14)</f>
        <v>0</v>
      </c>
      <c r="G25" s="31">
        <f ca="1">INDIRECT('Auxiliar (2)'!AA14)</f>
        <v>1</v>
      </c>
      <c r="H25" s="31">
        <f ca="1">INDIRECT('Auxiliar (2)'!AB14)</f>
        <v>0</v>
      </c>
      <c r="I25" s="31">
        <f ca="1">G25-H25</f>
        <v>1</v>
      </c>
      <c r="J25" s="32">
        <f ca="1">(3*D25)+E25</f>
        <v>4</v>
      </c>
      <c r="K25" s="33">
        <f ca="1">IF(ISERR((J25/(C25*3))),0,((J25/(C25*3))))</f>
        <v>0.66666666666666663</v>
      </c>
    </row>
    <row r="26" spans="1:17" ht="18" customHeight="1" x14ac:dyDescent="0.25">
      <c r="A26" s="30" t="s">
        <v>19</v>
      </c>
      <c r="B26" s="32" t="str">
        <f ca="1">INDIRECT('Auxiliar (2)'!W15)</f>
        <v>JORGE DIAS</v>
      </c>
      <c r="C26" s="31">
        <f t="shared" ref="C26:C27" ca="1" si="0">D26+E26+F26</f>
        <v>2</v>
      </c>
      <c r="D26" s="31">
        <f ca="1">INDIRECT('Auxiliar (2)'!X15)</f>
        <v>0</v>
      </c>
      <c r="E26" s="31">
        <f ca="1">INDIRECT('Auxiliar (2)'!Y15)</f>
        <v>2</v>
      </c>
      <c r="F26" s="31">
        <f ca="1">INDIRECT('Auxiliar (2)'!Z15)</f>
        <v>0</v>
      </c>
      <c r="G26" s="31">
        <f ca="1">INDIRECT('Auxiliar (2)'!AA15)</f>
        <v>1</v>
      </c>
      <c r="H26" s="31">
        <f ca="1">INDIRECT('Auxiliar (2)'!AB15)</f>
        <v>1</v>
      </c>
      <c r="I26" s="31">
        <f ca="1">G26-H26</f>
        <v>0</v>
      </c>
      <c r="J26" s="32">
        <f ca="1">(3*D26)+E26</f>
        <v>2</v>
      </c>
      <c r="K26" s="33">
        <f ca="1">IF(ISERR((J26/(C26*3))),0,((J26/(C26*3))))</f>
        <v>0.33333333333333331</v>
      </c>
    </row>
    <row r="27" spans="1:17" ht="18" customHeight="1" x14ac:dyDescent="0.25">
      <c r="A27" s="30" t="s">
        <v>20</v>
      </c>
      <c r="B27" s="32" t="str">
        <f ca="1">INDIRECT('Auxiliar (2)'!W16)</f>
        <v>RODRIGO BARROS</v>
      </c>
      <c r="C27" s="31">
        <f t="shared" ca="1" si="0"/>
        <v>2</v>
      </c>
      <c r="D27" s="31">
        <f ca="1">INDIRECT('Auxiliar (2)'!X16)</f>
        <v>0</v>
      </c>
      <c r="E27" s="31">
        <f ca="1">INDIRECT('Auxiliar (2)'!Y16)</f>
        <v>1</v>
      </c>
      <c r="F27" s="31">
        <f ca="1">INDIRECT('Auxiliar (2)'!Z16)</f>
        <v>1</v>
      </c>
      <c r="G27" s="31">
        <f ca="1">INDIRECT('Auxiliar (2)'!AA16)</f>
        <v>1</v>
      </c>
      <c r="H27" s="31">
        <f ca="1">INDIRECT('Auxiliar (2)'!AB16)</f>
        <v>2</v>
      </c>
      <c r="I27" s="31">
        <f ca="1">G27-H27</f>
        <v>-1</v>
      </c>
      <c r="J27" s="32">
        <f ca="1">(3*D27)+E27</f>
        <v>1</v>
      </c>
      <c r="K27" s="33">
        <f ca="1">IF(ISERR((J27/(C27*3))),0,((J27/(C27*3))))</f>
        <v>0.16666666666666666</v>
      </c>
    </row>
    <row r="28" spans="1:17" ht="18" customHeight="1" x14ac:dyDescent="0.25">
      <c r="B28" s="28"/>
      <c r="C28" s="34"/>
      <c r="D28" s="34"/>
      <c r="E28" s="34"/>
      <c r="F28" s="34"/>
      <c r="G28" s="34"/>
      <c r="H28" s="34"/>
      <c r="I28" s="34"/>
      <c r="J28" s="28"/>
      <c r="K28" s="35"/>
    </row>
  </sheetData>
  <mergeCells count="3">
    <mergeCell ref="A1:K1"/>
    <mergeCell ref="A2:K2"/>
    <mergeCell ref="A3:K3"/>
  </mergeCells>
  <printOptions horizontalCentered="1" verticalCentered="1"/>
  <pageMargins left="0.74803149606299213" right="0.39370078740157483" top="0.78740157480314965" bottom="0.39370078740157483" header="0.59055118110236227" footer="0.51181102362204722"/>
  <pageSetup paperSize="9" scale="85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0"/>
  <sheetViews>
    <sheetView workbookViewId="0"/>
  </sheetViews>
  <sheetFormatPr defaultRowHeight="15.75" x14ac:dyDescent="0.25"/>
  <cols>
    <col min="1" max="1" width="107.28515625" style="44" bestFit="1" customWidth="1"/>
  </cols>
  <sheetData>
    <row r="1" spans="1:1" ht="84" x14ac:dyDescent="0.25">
      <c r="A1" s="106" t="s">
        <v>104</v>
      </c>
    </row>
    <row r="5" spans="1:1" ht="25.5" x14ac:dyDescent="0.25">
      <c r="A5" s="104" t="s">
        <v>41</v>
      </c>
    </row>
    <row r="7" spans="1:1" ht="47.25" x14ac:dyDescent="0.25">
      <c r="A7" s="44" t="s">
        <v>42</v>
      </c>
    </row>
    <row r="8" spans="1:1" x14ac:dyDescent="0.25">
      <c r="A8" s="44" t="s">
        <v>43</v>
      </c>
    </row>
    <row r="10" spans="1:1" ht="31.5" x14ac:dyDescent="0.25">
      <c r="A10" s="44" t="s">
        <v>44</v>
      </c>
    </row>
    <row r="12" spans="1:1" ht="31.5" x14ac:dyDescent="0.25">
      <c r="A12" s="44" t="s">
        <v>45</v>
      </c>
    </row>
    <row r="13" spans="1:1" ht="31.5" x14ac:dyDescent="0.25">
      <c r="A13" s="105" t="s">
        <v>96</v>
      </c>
    </row>
    <row r="15" spans="1:1" x14ac:dyDescent="0.25">
      <c r="A15" s="44" t="s">
        <v>52</v>
      </c>
    </row>
    <row r="17" spans="1:1" ht="47.25" x14ac:dyDescent="0.25">
      <c r="A17" s="105" t="s">
        <v>97</v>
      </c>
    </row>
    <row r="19" spans="1:1" ht="47.25" x14ac:dyDescent="0.25">
      <c r="A19" s="44" t="s">
        <v>46</v>
      </c>
    </row>
    <row r="21" spans="1:1" ht="31.5" x14ac:dyDescent="0.25">
      <c r="A21" s="105" t="s">
        <v>98</v>
      </c>
    </row>
    <row r="23" spans="1:1" ht="31.5" x14ac:dyDescent="0.25">
      <c r="A23" s="105" t="s">
        <v>99</v>
      </c>
    </row>
    <row r="24" spans="1:1" x14ac:dyDescent="0.25">
      <c r="A24" s="105"/>
    </row>
    <row r="25" spans="1:1" x14ac:dyDescent="0.25">
      <c r="A25" s="105"/>
    </row>
    <row r="26" spans="1:1" ht="25.5" x14ac:dyDescent="0.25">
      <c r="A26" s="104" t="s">
        <v>47</v>
      </c>
    </row>
    <row r="28" spans="1:1" ht="63" x14ac:dyDescent="0.25">
      <c r="A28" s="44" t="s">
        <v>53</v>
      </c>
    </row>
    <row r="29" spans="1:1" x14ac:dyDescent="0.25">
      <c r="A29" s="105" t="s">
        <v>100</v>
      </c>
    </row>
    <row r="31" spans="1:1" ht="25.5" x14ac:dyDescent="0.25">
      <c r="A31" s="104" t="s">
        <v>48</v>
      </c>
    </row>
    <row r="33" spans="1:1" ht="78.75" x14ac:dyDescent="0.25">
      <c r="A33" s="105" t="s">
        <v>103</v>
      </c>
    </row>
    <row r="35" spans="1:1" ht="47.25" x14ac:dyDescent="0.25">
      <c r="A35" s="44" t="s">
        <v>54</v>
      </c>
    </row>
    <row r="37" spans="1:1" ht="47.25" x14ac:dyDescent="0.25">
      <c r="A37" s="44" t="s">
        <v>55</v>
      </c>
    </row>
    <row r="39" spans="1:1" x14ac:dyDescent="0.25">
      <c r="A39" s="44" t="s">
        <v>57</v>
      </c>
    </row>
    <row r="41" spans="1:1" ht="25.5" x14ac:dyDescent="0.25">
      <c r="A41" s="104" t="s">
        <v>49</v>
      </c>
    </row>
    <row r="43" spans="1:1" ht="31.5" x14ac:dyDescent="0.25">
      <c r="A43" s="105" t="s">
        <v>101</v>
      </c>
    </row>
    <row r="45" spans="1:1" ht="25.5" x14ac:dyDescent="0.25">
      <c r="A45" s="104" t="s">
        <v>50</v>
      </c>
    </row>
    <row r="47" spans="1:1" ht="47.25" x14ac:dyDescent="0.25">
      <c r="A47" s="105" t="s">
        <v>102</v>
      </c>
    </row>
    <row r="49" spans="1:1" x14ac:dyDescent="0.25">
      <c r="A49" s="44" t="s">
        <v>58</v>
      </c>
    </row>
    <row r="51" spans="1:1" ht="31.5" x14ac:dyDescent="0.25">
      <c r="A51" s="44" t="s">
        <v>59</v>
      </c>
    </row>
    <row r="53" spans="1:1" x14ac:dyDescent="0.25">
      <c r="A53" s="44" t="s">
        <v>60</v>
      </c>
    </row>
    <row r="55" spans="1:1" ht="25.5" x14ac:dyDescent="0.25">
      <c r="A55" s="104" t="s">
        <v>51</v>
      </c>
    </row>
    <row r="57" spans="1:1" ht="31.5" x14ac:dyDescent="0.25">
      <c r="A57" s="105" t="s">
        <v>61</v>
      </c>
    </row>
    <row r="60" spans="1:1" ht="45" x14ac:dyDescent="0.25">
      <c r="A60" s="45" t="s">
        <v>56</v>
      </c>
    </row>
  </sheetData>
  <pageMargins left="0.51181102362204722" right="0.51181102362204722" top="0.59055118110236227" bottom="0.59055118110236227" header="0.31496062992125984" footer="0.31496062992125984"/>
  <pageSetup paperSize="9" orientation="portrait" r:id="rId1"/>
  <rowBreaks count="1" manualBreakCount="1">
    <brk id="3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4"/>
  <sheetViews>
    <sheetView tabSelected="1" topLeftCell="A16" zoomScaleNormal="100" workbookViewId="0">
      <selection activeCell="L34" sqref="L34"/>
    </sheetView>
  </sheetViews>
  <sheetFormatPr defaultColWidth="8" defaultRowHeight="12" x14ac:dyDescent="0.25"/>
  <cols>
    <col min="1" max="1" width="6.7109375" style="1" customWidth="1"/>
    <col min="2" max="2" width="24.5703125" style="2" customWidth="1"/>
    <col min="3" max="10" width="5.5703125" style="1" customWidth="1"/>
    <col min="11" max="11" width="9.7109375" style="1" customWidth="1"/>
    <col min="12" max="12" width="7.7109375" style="1" customWidth="1"/>
    <col min="13" max="16384" width="8" style="1"/>
  </cols>
  <sheetData>
    <row r="1" spans="1:15" ht="20.25" x14ac:dyDescent="0.25">
      <c r="A1" s="173" t="s">
        <v>72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</row>
    <row r="2" spans="1:15" ht="20.25" x14ac:dyDescent="0.25">
      <c r="A2" s="175" t="str">
        <f>'Classif da Seg Fase'!A2:K2</f>
        <v>IX Copa Centro-Oeste Individual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</row>
    <row r="3" spans="1:15" ht="18" customHeight="1" x14ac:dyDescent="0.25">
      <c r="A3" s="176" t="s">
        <v>34</v>
      </c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</row>
    <row r="4" spans="1:15" ht="18" customHeight="1" x14ac:dyDescent="0.25">
      <c r="A4" s="2"/>
      <c r="B4" s="3"/>
      <c r="C4" s="3"/>
      <c r="D4" s="3"/>
      <c r="E4" s="3"/>
      <c r="F4" s="3"/>
      <c r="G4" s="3"/>
      <c r="H4" s="3"/>
      <c r="I4" s="3"/>
      <c r="J4" s="3"/>
      <c r="K4" s="4"/>
    </row>
    <row r="5" spans="1:15" ht="18" customHeight="1" x14ac:dyDescent="0.25">
      <c r="A5" s="61" t="s">
        <v>28</v>
      </c>
      <c r="B5" s="61" t="s">
        <v>38</v>
      </c>
      <c r="C5" s="61" t="s">
        <v>11</v>
      </c>
      <c r="D5" s="61" t="s">
        <v>12</v>
      </c>
      <c r="E5" s="61" t="s">
        <v>4</v>
      </c>
      <c r="F5" s="61" t="s">
        <v>3</v>
      </c>
      <c r="G5" s="61" t="s">
        <v>13</v>
      </c>
      <c r="H5" s="61" t="s">
        <v>14</v>
      </c>
      <c r="I5" s="61" t="s">
        <v>15</v>
      </c>
      <c r="J5" s="61" t="s">
        <v>16</v>
      </c>
      <c r="K5" s="62" t="s">
        <v>17</v>
      </c>
      <c r="L5" s="62" t="s">
        <v>116</v>
      </c>
    </row>
    <row r="6" spans="1:15" ht="12" customHeight="1" x14ac:dyDescent="0.25"/>
    <row r="7" spans="1:15" ht="18" customHeight="1" x14ac:dyDescent="0.2">
      <c r="A7" s="5" t="s">
        <v>18</v>
      </c>
      <c r="B7" s="7" t="s">
        <v>85</v>
      </c>
      <c r="C7" s="6">
        <f t="shared" ref="C7:C34" si="0">D7+E7+F7</f>
        <v>10</v>
      </c>
      <c r="D7" s="6">
        <v>8</v>
      </c>
      <c r="E7" s="6">
        <v>2</v>
      </c>
      <c r="F7" s="6">
        <v>0</v>
      </c>
      <c r="G7" s="6">
        <v>26</v>
      </c>
      <c r="H7" s="6">
        <v>6</v>
      </c>
      <c r="I7" s="6">
        <f t="shared" ref="I7:I34" si="1">G7-H7</f>
        <v>20</v>
      </c>
      <c r="J7" s="7">
        <f t="shared" ref="J7:J34" si="2">(3*D7)+E7</f>
        <v>26</v>
      </c>
      <c r="K7" s="8">
        <f t="shared" ref="K7:K34" si="3">IF(ISERR((J7/(C7*3))),0,((J7/(C7*3))))</f>
        <v>0.8666666666666667</v>
      </c>
      <c r="L7" s="158">
        <v>66</v>
      </c>
      <c r="N7" s="15"/>
      <c r="O7" s="15"/>
    </row>
    <row r="8" spans="1:15" ht="18" customHeight="1" x14ac:dyDescent="0.2">
      <c r="A8" s="5" t="s">
        <v>19</v>
      </c>
      <c r="B8" s="7" t="s">
        <v>90</v>
      </c>
      <c r="C8" s="6">
        <f t="shared" si="0"/>
        <v>10</v>
      </c>
      <c r="D8" s="6">
        <v>6</v>
      </c>
      <c r="E8" s="6">
        <v>3</v>
      </c>
      <c r="F8" s="6">
        <v>1</v>
      </c>
      <c r="G8" s="6">
        <v>19</v>
      </c>
      <c r="H8" s="6">
        <v>8</v>
      </c>
      <c r="I8" s="6">
        <f t="shared" si="1"/>
        <v>11</v>
      </c>
      <c r="J8" s="7">
        <f t="shared" si="2"/>
        <v>21</v>
      </c>
      <c r="K8" s="8">
        <f t="shared" si="3"/>
        <v>0.7</v>
      </c>
      <c r="L8" s="158">
        <v>56</v>
      </c>
      <c r="N8" s="15"/>
      <c r="O8" s="15"/>
    </row>
    <row r="9" spans="1:15" ht="18" customHeight="1" x14ac:dyDescent="0.2">
      <c r="A9" s="5" t="s">
        <v>20</v>
      </c>
      <c r="B9" s="7" t="s">
        <v>65</v>
      </c>
      <c r="C9" s="6">
        <f t="shared" si="0"/>
        <v>9</v>
      </c>
      <c r="D9" s="6">
        <v>6</v>
      </c>
      <c r="E9" s="6">
        <v>1</v>
      </c>
      <c r="F9" s="6">
        <v>2</v>
      </c>
      <c r="G9" s="6">
        <v>15</v>
      </c>
      <c r="H9" s="6">
        <v>5</v>
      </c>
      <c r="I9" s="6">
        <f t="shared" si="1"/>
        <v>10</v>
      </c>
      <c r="J9" s="7">
        <f t="shared" si="2"/>
        <v>19</v>
      </c>
      <c r="K9" s="8">
        <f t="shared" si="3"/>
        <v>0.70370370370370372</v>
      </c>
      <c r="L9" s="158">
        <v>52</v>
      </c>
      <c r="N9" s="15"/>
      <c r="O9" s="15"/>
    </row>
    <row r="10" spans="1:15" ht="18" customHeight="1" x14ac:dyDescent="0.2">
      <c r="A10" s="5" t="s">
        <v>21</v>
      </c>
      <c r="B10" s="7" t="s">
        <v>86</v>
      </c>
      <c r="C10" s="6">
        <f t="shared" si="0"/>
        <v>9</v>
      </c>
      <c r="D10" s="6">
        <v>5</v>
      </c>
      <c r="E10" s="6">
        <v>3</v>
      </c>
      <c r="F10" s="6">
        <v>1</v>
      </c>
      <c r="G10" s="6">
        <v>15</v>
      </c>
      <c r="H10" s="6">
        <v>7</v>
      </c>
      <c r="I10" s="6">
        <f t="shared" si="1"/>
        <v>8</v>
      </c>
      <c r="J10" s="7">
        <f t="shared" si="2"/>
        <v>18</v>
      </c>
      <c r="K10" s="8">
        <f t="shared" si="3"/>
        <v>0.66666666666666663</v>
      </c>
      <c r="L10" s="158" t="s">
        <v>138</v>
      </c>
      <c r="N10" s="15"/>
      <c r="O10" s="15"/>
    </row>
    <row r="11" spans="1:15" ht="18" customHeight="1" x14ac:dyDescent="0.2">
      <c r="A11" s="5" t="s">
        <v>33</v>
      </c>
      <c r="B11" s="7" t="s">
        <v>81</v>
      </c>
      <c r="C11" s="6">
        <f t="shared" si="0"/>
        <v>8</v>
      </c>
      <c r="D11" s="6">
        <v>4</v>
      </c>
      <c r="E11" s="6">
        <v>3</v>
      </c>
      <c r="F11" s="6">
        <v>1</v>
      </c>
      <c r="G11" s="6">
        <v>10</v>
      </c>
      <c r="H11" s="6">
        <v>5</v>
      </c>
      <c r="I11" s="6">
        <f t="shared" si="1"/>
        <v>5</v>
      </c>
      <c r="J11" s="7">
        <f t="shared" si="2"/>
        <v>15</v>
      </c>
      <c r="K11" s="8">
        <f t="shared" si="3"/>
        <v>0.625</v>
      </c>
      <c r="L11" s="158" t="s">
        <v>138</v>
      </c>
      <c r="N11" s="15"/>
      <c r="O11" s="15"/>
    </row>
    <row r="12" spans="1:15" ht="18" customHeight="1" x14ac:dyDescent="0.2">
      <c r="A12" s="5" t="s">
        <v>39</v>
      </c>
      <c r="B12" s="7" t="s">
        <v>66</v>
      </c>
      <c r="C12" s="6">
        <f t="shared" si="0"/>
        <v>8</v>
      </c>
      <c r="D12" s="6">
        <v>4</v>
      </c>
      <c r="E12" s="6">
        <v>2</v>
      </c>
      <c r="F12" s="6">
        <v>2</v>
      </c>
      <c r="G12" s="6">
        <v>8</v>
      </c>
      <c r="H12" s="6">
        <v>9</v>
      </c>
      <c r="I12" s="6">
        <f t="shared" si="1"/>
        <v>-1</v>
      </c>
      <c r="J12" s="7">
        <f t="shared" si="2"/>
        <v>14</v>
      </c>
      <c r="K12" s="8">
        <f t="shared" si="3"/>
        <v>0.58333333333333337</v>
      </c>
      <c r="L12" s="158" t="s">
        <v>138</v>
      </c>
      <c r="N12" s="15"/>
      <c r="O12" s="15"/>
    </row>
    <row r="13" spans="1:15" ht="18" customHeight="1" x14ac:dyDescent="0.2">
      <c r="A13" s="5" t="s">
        <v>40</v>
      </c>
      <c r="B13" s="7" t="s">
        <v>80</v>
      </c>
      <c r="C13" s="6">
        <f t="shared" si="0"/>
        <v>8</v>
      </c>
      <c r="D13" s="6">
        <v>4</v>
      </c>
      <c r="E13" s="6">
        <v>1</v>
      </c>
      <c r="F13" s="6">
        <v>3</v>
      </c>
      <c r="G13" s="6">
        <v>9</v>
      </c>
      <c r="H13" s="6">
        <v>9</v>
      </c>
      <c r="I13" s="6">
        <f t="shared" si="1"/>
        <v>0</v>
      </c>
      <c r="J13" s="7">
        <f t="shared" si="2"/>
        <v>13</v>
      </c>
      <c r="K13" s="8">
        <f t="shared" si="3"/>
        <v>0.54166666666666663</v>
      </c>
      <c r="L13" s="158">
        <v>44</v>
      </c>
      <c r="N13" s="15"/>
      <c r="O13" s="15"/>
    </row>
    <row r="14" spans="1:15" ht="18" customHeight="1" x14ac:dyDescent="0.2">
      <c r="A14" s="5" t="s">
        <v>117</v>
      </c>
      <c r="B14" s="7" t="s">
        <v>83</v>
      </c>
      <c r="C14" s="6">
        <f t="shared" si="0"/>
        <v>8</v>
      </c>
      <c r="D14" s="6">
        <v>3</v>
      </c>
      <c r="E14" s="6">
        <v>3</v>
      </c>
      <c r="F14" s="6">
        <v>2</v>
      </c>
      <c r="G14" s="6">
        <v>12</v>
      </c>
      <c r="H14" s="6">
        <v>5</v>
      </c>
      <c r="I14" s="6">
        <f t="shared" si="1"/>
        <v>7</v>
      </c>
      <c r="J14" s="7">
        <f t="shared" si="2"/>
        <v>12</v>
      </c>
      <c r="K14" s="8">
        <f t="shared" si="3"/>
        <v>0.5</v>
      </c>
      <c r="L14" s="158">
        <v>42</v>
      </c>
      <c r="N14" s="15"/>
      <c r="O14" s="15"/>
    </row>
    <row r="15" spans="1:15" ht="18" customHeight="1" x14ac:dyDescent="0.2">
      <c r="A15" s="5" t="s">
        <v>118</v>
      </c>
      <c r="B15" s="7" t="s">
        <v>74</v>
      </c>
      <c r="C15" s="6">
        <f t="shared" si="0"/>
        <v>8</v>
      </c>
      <c r="D15" s="6">
        <v>3</v>
      </c>
      <c r="E15" s="6">
        <v>3</v>
      </c>
      <c r="F15" s="6">
        <v>2</v>
      </c>
      <c r="G15" s="6">
        <v>10</v>
      </c>
      <c r="H15" s="6">
        <v>9</v>
      </c>
      <c r="I15" s="6">
        <f t="shared" si="1"/>
        <v>1</v>
      </c>
      <c r="J15" s="7">
        <f t="shared" si="2"/>
        <v>12</v>
      </c>
      <c r="K15" s="8">
        <f t="shared" si="3"/>
        <v>0.5</v>
      </c>
      <c r="L15" s="158" t="s">
        <v>138</v>
      </c>
      <c r="N15" s="15"/>
      <c r="O15" s="15"/>
    </row>
    <row r="16" spans="1:15" ht="18" customHeight="1" x14ac:dyDescent="0.2">
      <c r="A16" s="5" t="s">
        <v>119</v>
      </c>
      <c r="B16" s="7" t="s">
        <v>75</v>
      </c>
      <c r="C16" s="6">
        <f t="shared" si="0"/>
        <v>8</v>
      </c>
      <c r="D16" s="6">
        <v>2</v>
      </c>
      <c r="E16" s="6">
        <v>6</v>
      </c>
      <c r="F16" s="6">
        <v>0</v>
      </c>
      <c r="G16" s="6">
        <v>10</v>
      </c>
      <c r="H16" s="6">
        <v>6</v>
      </c>
      <c r="I16" s="6">
        <f t="shared" si="1"/>
        <v>4</v>
      </c>
      <c r="J16" s="7">
        <f t="shared" si="2"/>
        <v>12</v>
      </c>
      <c r="K16" s="8">
        <f t="shared" si="3"/>
        <v>0.5</v>
      </c>
      <c r="L16" s="158" t="s">
        <v>138</v>
      </c>
      <c r="N16" s="15"/>
      <c r="O16" s="15"/>
    </row>
    <row r="17" spans="1:15" ht="18" customHeight="1" x14ac:dyDescent="0.2">
      <c r="A17" s="5" t="s">
        <v>120</v>
      </c>
      <c r="B17" s="7" t="s">
        <v>62</v>
      </c>
      <c r="C17" s="6">
        <f t="shared" si="0"/>
        <v>8</v>
      </c>
      <c r="D17" s="6">
        <v>3</v>
      </c>
      <c r="E17" s="6">
        <v>1</v>
      </c>
      <c r="F17" s="6">
        <v>4</v>
      </c>
      <c r="G17" s="6">
        <v>13</v>
      </c>
      <c r="H17" s="6">
        <v>9</v>
      </c>
      <c r="I17" s="6">
        <f t="shared" si="1"/>
        <v>4</v>
      </c>
      <c r="J17" s="7">
        <f t="shared" si="2"/>
        <v>10</v>
      </c>
      <c r="K17" s="8">
        <f t="shared" si="3"/>
        <v>0.41666666666666669</v>
      </c>
      <c r="L17" s="158">
        <v>36</v>
      </c>
      <c r="N17" s="15"/>
      <c r="O17" s="15"/>
    </row>
    <row r="18" spans="1:15" ht="18" customHeight="1" x14ac:dyDescent="0.2">
      <c r="A18" s="5" t="s">
        <v>121</v>
      </c>
      <c r="B18" s="7" t="s">
        <v>67</v>
      </c>
      <c r="C18" s="6">
        <f t="shared" si="0"/>
        <v>8</v>
      </c>
      <c r="D18" s="6">
        <v>2</v>
      </c>
      <c r="E18" s="6">
        <v>3</v>
      </c>
      <c r="F18" s="6">
        <v>3</v>
      </c>
      <c r="G18" s="6">
        <v>7</v>
      </c>
      <c r="H18" s="6">
        <v>13</v>
      </c>
      <c r="I18" s="6">
        <f t="shared" si="1"/>
        <v>-6</v>
      </c>
      <c r="J18" s="7">
        <f t="shared" si="2"/>
        <v>9</v>
      </c>
      <c r="K18" s="8">
        <f t="shared" si="3"/>
        <v>0.375</v>
      </c>
      <c r="L18" s="158">
        <v>34</v>
      </c>
      <c r="N18" s="15"/>
      <c r="O18" s="15"/>
    </row>
    <row r="19" spans="1:15" ht="18" customHeight="1" x14ac:dyDescent="0.2">
      <c r="A19" s="154" t="s">
        <v>122</v>
      </c>
      <c r="B19" s="155" t="s">
        <v>79</v>
      </c>
      <c r="C19" s="156">
        <f t="shared" si="0"/>
        <v>9</v>
      </c>
      <c r="D19" s="156">
        <v>5</v>
      </c>
      <c r="E19" s="156">
        <v>2</v>
      </c>
      <c r="F19" s="156">
        <v>2</v>
      </c>
      <c r="G19" s="156">
        <v>13</v>
      </c>
      <c r="H19" s="156">
        <v>10</v>
      </c>
      <c r="I19" s="156">
        <f t="shared" si="1"/>
        <v>3</v>
      </c>
      <c r="J19" s="155">
        <f t="shared" si="2"/>
        <v>17</v>
      </c>
      <c r="K19" s="157">
        <f t="shared" si="3"/>
        <v>0.62962962962962965</v>
      </c>
      <c r="L19" s="159">
        <v>32</v>
      </c>
      <c r="N19" s="15"/>
      <c r="O19" s="15"/>
    </row>
    <row r="20" spans="1:15" ht="18" customHeight="1" x14ac:dyDescent="0.2">
      <c r="A20" s="154" t="s">
        <v>123</v>
      </c>
      <c r="B20" s="155" t="s">
        <v>82</v>
      </c>
      <c r="C20" s="156">
        <f t="shared" si="0"/>
        <v>9</v>
      </c>
      <c r="D20" s="156">
        <v>2</v>
      </c>
      <c r="E20" s="156">
        <v>3</v>
      </c>
      <c r="F20" s="156">
        <v>4</v>
      </c>
      <c r="G20" s="156">
        <v>9</v>
      </c>
      <c r="H20" s="156">
        <v>11</v>
      </c>
      <c r="I20" s="156">
        <f t="shared" si="1"/>
        <v>-2</v>
      </c>
      <c r="J20" s="155">
        <f t="shared" si="2"/>
        <v>9</v>
      </c>
      <c r="K20" s="157">
        <f t="shared" si="3"/>
        <v>0.33333333333333331</v>
      </c>
      <c r="L20" s="159" t="s">
        <v>138</v>
      </c>
      <c r="N20" s="15"/>
      <c r="O20" s="15"/>
    </row>
    <row r="21" spans="1:15" ht="18" customHeight="1" x14ac:dyDescent="0.2">
      <c r="A21" s="154" t="s">
        <v>124</v>
      </c>
      <c r="B21" s="155" t="s">
        <v>77</v>
      </c>
      <c r="C21" s="156">
        <f t="shared" si="0"/>
        <v>8</v>
      </c>
      <c r="D21" s="156">
        <v>3</v>
      </c>
      <c r="E21" s="156">
        <v>1</v>
      </c>
      <c r="F21" s="156">
        <v>4</v>
      </c>
      <c r="G21" s="156">
        <v>10</v>
      </c>
      <c r="H21" s="156">
        <v>12</v>
      </c>
      <c r="I21" s="156">
        <f t="shared" si="1"/>
        <v>-2</v>
      </c>
      <c r="J21" s="155">
        <f t="shared" si="2"/>
        <v>10</v>
      </c>
      <c r="K21" s="157">
        <f t="shared" si="3"/>
        <v>0.41666666666666669</v>
      </c>
      <c r="L21" s="159">
        <v>28</v>
      </c>
      <c r="N21" s="15"/>
      <c r="O21" s="15"/>
    </row>
    <row r="22" spans="1:15" ht="18" customHeight="1" x14ac:dyDescent="0.2">
      <c r="A22" s="154" t="s">
        <v>125</v>
      </c>
      <c r="B22" s="155" t="s">
        <v>84</v>
      </c>
      <c r="C22" s="156">
        <f t="shared" si="0"/>
        <v>8</v>
      </c>
      <c r="D22" s="156">
        <v>2</v>
      </c>
      <c r="E22" s="156">
        <v>3</v>
      </c>
      <c r="F22" s="156">
        <v>3</v>
      </c>
      <c r="G22" s="156">
        <v>7</v>
      </c>
      <c r="H22" s="156">
        <v>9</v>
      </c>
      <c r="I22" s="156">
        <f t="shared" si="1"/>
        <v>-2</v>
      </c>
      <c r="J22" s="155">
        <f t="shared" si="2"/>
        <v>9</v>
      </c>
      <c r="K22" s="157">
        <f t="shared" si="3"/>
        <v>0.375</v>
      </c>
      <c r="L22" s="159">
        <v>26</v>
      </c>
      <c r="N22" s="15"/>
      <c r="O22" s="15"/>
    </row>
    <row r="23" spans="1:15" ht="18" customHeight="1" x14ac:dyDescent="0.2">
      <c r="A23" s="154" t="s">
        <v>126</v>
      </c>
      <c r="B23" s="155" t="s">
        <v>68</v>
      </c>
      <c r="C23" s="156">
        <f t="shared" si="0"/>
        <v>7</v>
      </c>
      <c r="D23" s="156">
        <v>2</v>
      </c>
      <c r="E23" s="156">
        <v>2</v>
      </c>
      <c r="F23" s="156">
        <v>3</v>
      </c>
      <c r="G23" s="156">
        <v>6</v>
      </c>
      <c r="H23" s="156">
        <v>7</v>
      </c>
      <c r="I23" s="156">
        <f t="shared" si="1"/>
        <v>-1</v>
      </c>
      <c r="J23" s="155">
        <f t="shared" si="2"/>
        <v>8</v>
      </c>
      <c r="K23" s="157">
        <f t="shared" si="3"/>
        <v>0.38095238095238093</v>
      </c>
      <c r="L23" s="159">
        <v>24</v>
      </c>
      <c r="N23" s="15"/>
      <c r="O23" s="15"/>
    </row>
    <row r="24" spans="1:15" ht="18" customHeight="1" x14ac:dyDescent="0.2">
      <c r="A24" s="154" t="s">
        <v>127</v>
      </c>
      <c r="B24" s="155" t="s">
        <v>71</v>
      </c>
      <c r="C24" s="156">
        <f t="shared" si="0"/>
        <v>7</v>
      </c>
      <c r="D24" s="156">
        <v>2</v>
      </c>
      <c r="E24" s="156">
        <v>2</v>
      </c>
      <c r="F24" s="156">
        <v>3</v>
      </c>
      <c r="G24" s="156">
        <v>7</v>
      </c>
      <c r="H24" s="156">
        <v>9</v>
      </c>
      <c r="I24" s="156">
        <f t="shared" si="1"/>
        <v>-2</v>
      </c>
      <c r="J24" s="155">
        <f t="shared" si="2"/>
        <v>8</v>
      </c>
      <c r="K24" s="157">
        <f t="shared" si="3"/>
        <v>0.38095238095238093</v>
      </c>
      <c r="L24" s="159" t="s">
        <v>138</v>
      </c>
      <c r="N24" s="15"/>
      <c r="O24" s="15"/>
    </row>
    <row r="25" spans="1:15" ht="18" customHeight="1" x14ac:dyDescent="0.2">
      <c r="A25" s="154" t="s">
        <v>128</v>
      </c>
      <c r="B25" s="155" t="s">
        <v>87</v>
      </c>
      <c r="C25" s="156">
        <f t="shared" si="0"/>
        <v>7</v>
      </c>
      <c r="D25" s="156">
        <v>1</v>
      </c>
      <c r="E25" s="156">
        <v>5</v>
      </c>
      <c r="F25" s="156">
        <v>1</v>
      </c>
      <c r="G25" s="156">
        <v>7</v>
      </c>
      <c r="H25" s="156">
        <v>6</v>
      </c>
      <c r="I25" s="156">
        <f t="shared" si="1"/>
        <v>1</v>
      </c>
      <c r="J25" s="155">
        <f t="shared" si="2"/>
        <v>8</v>
      </c>
      <c r="K25" s="157">
        <f t="shared" si="3"/>
        <v>0.38095238095238093</v>
      </c>
      <c r="L25" s="159" t="s">
        <v>138</v>
      </c>
      <c r="N25" s="15"/>
      <c r="O25" s="15"/>
    </row>
    <row r="26" spans="1:15" ht="18" customHeight="1" x14ac:dyDescent="0.25">
      <c r="A26" s="154" t="s">
        <v>129</v>
      </c>
      <c r="B26" s="155" t="s">
        <v>105</v>
      </c>
      <c r="C26" s="156">
        <f t="shared" si="0"/>
        <v>7</v>
      </c>
      <c r="D26" s="156">
        <v>1</v>
      </c>
      <c r="E26" s="156">
        <v>2</v>
      </c>
      <c r="F26" s="156">
        <v>4</v>
      </c>
      <c r="G26" s="156">
        <v>4</v>
      </c>
      <c r="H26" s="156">
        <v>9</v>
      </c>
      <c r="I26" s="156">
        <f t="shared" si="1"/>
        <v>-5</v>
      </c>
      <c r="J26" s="155">
        <f t="shared" si="2"/>
        <v>5</v>
      </c>
      <c r="K26" s="157">
        <f t="shared" si="3"/>
        <v>0.23809523809523808</v>
      </c>
      <c r="L26" s="159" t="s">
        <v>138</v>
      </c>
    </row>
    <row r="27" spans="1:15" ht="18" customHeight="1" x14ac:dyDescent="0.2">
      <c r="A27" s="150" t="s">
        <v>130</v>
      </c>
      <c r="B27" s="151" t="s">
        <v>76</v>
      </c>
      <c r="C27" s="152">
        <f t="shared" si="0"/>
        <v>9</v>
      </c>
      <c r="D27" s="152">
        <v>3</v>
      </c>
      <c r="E27" s="152">
        <v>5</v>
      </c>
      <c r="F27" s="152">
        <v>1</v>
      </c>
      <c r="G27" s="152">
        <v>7</v>
      </c>
      <c r="H27" s="152">
        <v>8</v>
      </c>
      <c r="I27" s="152">
        <f t="shared" si="1"/>
        <v>-1</v>
      </c>
      <c r="J27" s="151">
        <f t="shared" si="2"/>
        <v>14</v>
      </c>
      <c r="K27" s="153">
        <f t="shared" si="3"/>
        <v>0.51851851851851849</v>
      </c>
      <c r="L27" s="160" t="s">
        <v>138</v>
      </c>
      <c r="N27" s="15"/>
      <c r="O27" s="15"/>
    </row>
    <row r="28" spans="1:15" ht="18" customHeight="1" x14ac:dyDescent="0.2">
      <c r="A28" s="150" t="s">
        <v>131</v>
      </c>
      <c r="B28" s="151" t="s">
        <v>70</v>
      </c>
      <c r="C28" s="152">
        <f t="shared" si="0"/>
        <v>9</v>
      </c>
      <c r="D28" s="152">
        <v>3</v>
      </c>
      <c r="E28" s="152">
        <v>3</v>
      </c>
      <c r="F28" s="152">
        <v>3</v>
      </c>
      <c r="G28" s="152">
        <v>11</v>
      </c>
      <c r="H28" s="152">
        <v>11</v>
      </c>
      <c r="I28" s="152">
        <f t="shared" si="1"/>
        <v>0</v>
      </c>
      <c r="J28" s="151">
        <f t="shared" si="2"/>
        <v>12</v>
      </c>
      <c r="K28" s="153">
        <f t="shared" si="3"/>
        <v>0.44444444444444442</v>
      </c>
      <c r="L28" s="160">
        <v>14</v>
      </c>
      <c r="N28" s="15"/>
      <c r="O28" s="15"/>
    </row>
    <row r="29" spans="1:15" ht="18" customHeight="1" x14ac:dyDescent="0.25">
      <c r="A29" s="150" t="s">
        <v>132</v>
      </c>
      <c r="B29" s="151" t="s">
        <v>89</v>
      </c>
      <c r="C29" s="152">
        <f t="shared" si="0"/>
        <v>8</v>
      </c>
      <c r="D29" s="152">
        <v>1</v>
      </c>
      <c r="E29" s="152">
        <v>4</v>
      </c>
      <c r="F29" s="152">
        <v>3</v>
      </c>
      <c r="G29" s="152">
        <v>8</v>
      </c>
      <c r="H29" s="152">
        <v>11</v>
      </c>
      <c r="I29" s="152">
        <f t="shared" si="1"/>
        <v>-3</v>
      </c>
      <c r="J29" s="151">
        <f t="shared" si="2"/>
        <v>7</v>
      </c>
      <c r="K29" s="153">
        <f t="shared" si="3"/>
        <v>0.29166666666666669</v>
      </c>
      <c r="L29" s="160">
        <v>12</v>
      </c>
    </row>
    <row r="30" spans="1:15" ht="18" customHeight="1" x14ac:dyDescent="0.25">
      <c r="A30" s="150" t="s">
        <v>133</v>
      </c>
      <c r="B30" s="151" t="s">
        <v>63</v>
      </c>
      <c r="C30" s="152">
        <f t="shared" si="0"/>
        <v>8</v>
      </c>
      <c r="D30" s="152">
        <v>1</v>
      </c>
      <c r="E30" s="152">
        <v>3</v>
      </c>
      <c r="F30" s="152">
        <v>4</v>
      </c>
      <c r="G30" s="152">
        <v>7</v>
      </c>
      <c r="H30" s="152">
        <v>14</v>
      </c>
      <c r="I30" s="152">
        <f t="shared" si="1"/>
        <v>-7</v>
      </c>
      <c r="J30" s="151">
        <f t="shared" si="2"/>
        <v>6</v>
      </c>
      <c r="K30" s="153">
        <f t="shared" si="3"/>
        <v>0.25</v>
      </c>
      <c r="L30" s="160">
        <v>10</v>
      </c>
    </row>
    <row r="31" spans="1:15" ht="18" customHeight="1" x14ac:dyDescent="0.25">
      <c r="A31" s="150" t="s">
        <v>134</v>
      </c>
      <c r="B31" s="151" t="s">
        <v>78</v>
      </c>
      <c r="C31" s="152">
        <f t="shared" si="0"/>
        <v>7</v>
      </c>
      <c r="D31" s="152">
        <v>1</v>
      </c>
      <c r="E31" s="152">
        <v>1</v>
      </c>
      <c r="F31" s="152">
        <v>5</v>
      </c>
      <c r="G31" s="152">
        <v>4</v>
      </c>
      <c r="H31" s="152">
        <v>14</v>
      </c>
      <c r="I31" s="152">
        <f t="shared" si="1"/>
        <v>-10</v>
      </c>
      <c r="J31" s="151">
        <f t="shared" si="2"/>
        <v>4</v>
      </c>
      <c r="K31" s="153">
        <f t="shared" si="3"/>
        <v>0.19047619047619047</v>
      </c>
      <c r="L31" s="160">
        <v>8</v>
      </c>
    </row>
    <row r="32" spans="1:15" ht="18" customHeight="1" x14ac:dyDescent="0.25">
      <c r="A32" s="150" t="s">
        <v>135</v>
      </c>
      <c r="B32" s="151" t="s">
        <v>88</v>
      </c>
      <c r="C32" s="152">
        <f t="shared" si="0"/>
        <v>7</v>
      </c>
      <c r="D32" s="152">
        <v>0</v>
      </c>
      <c r="E32" s="152">
        <v>3</v>
      </c>
      <c r="F32" s="152">
        <v>4</v>
      </c>
      <c r="G32" s="152">
        <v>3</v>
      </c>
      <c r="H32" s="152">
        <v>13</v>
      </c>
      <c r="I32" s="152">
        <f t="shared" si="1"/>
        <v>-10</v>
      </c>
      <c r="J32" s="151">
        <f t="shared" si="2"/>
        <v>3</v>
      </c>
      <c r="K32" s="153">
        <f t="shared" si="3"/>
        <v>0.14285714285714285</v>
      </c>
      <c r="L32" s="160">
        <v>6</v>
      </c>
    </row>
    <row r="33" spans="1:12" ht="18" customHeight="1" x14ac:dyDescent="0.25">
      <c r="A33" s="150" t="s">
        <v>136</v>
      </c>
      <c r="B33" s="151" t="s">
        <v>69</v>
      </c>
      <c r="C33" s="152">
        <f t="shared" si="0"/>
        <v>7</v>
      </c>
      <c r="D33" s="152">
        <v>0</v>
      </c>
      <c r="E33" s="152">
        <v>1</v>
      </c>
      <c r="F33" s="152">
        <v>6</v>
      </c>
      <c r="G33" s="152">
        <v>2</v>
      </c>
      <c r="H33" s="152">
        <v>10</v>
      </c>
      <c r="I33" s="152">
        <f t="shared" si="1"/>
        <v>-8</v>
      </c>
      <c r="J33" s="151">
        <f t="shared" si="2"/>
        <v>1</v>
      </c>
      <c r="K33" s="153">
        <f t="shared" si="3"/>
        <v>4.7619047619047616E-2</v>
      </c>
      <c r="L33" s="160">
        <v>4</v>
      </c>
    </row>
    <row r="34" spans="1:12" ht="18" customHeight="1" x14ac:dyDescent="0.25">
      <c r="A34" s="150" t="s">
        <v>137</v>
      </c>
      <c r="B34" s="151" t="s">
        <v>64</v>
      </c>
      <c r="C34" s="152">
        <f t="shared" si="0"/>
        <v>7</v>
      </c>
      <c r="D34" s="152">
        <v>0</v>
      </c>
      <c r="E34" s="152">
        <v>1</v>
      </c>
      <c r="F34" s="152">
        <v>6</v>
      </c>
      <c r="G34" s="152">
        <v>1</v>
      </c>
      <c r="H34" s="152">
        <v>15</v>
      </c>
      <c r="I34" s="152">
        <f t="shared" si="1"/>
        <v>-14</v>
      </c>
      <c r="J34" s="151">
        <f t="shared" si="2"/>
        <v>1</v>
      </c>
      <c r="K34" s="153">
        <f t="shared" si="3"/>
        <v>4.7619047619047616E-2</v>
      </c>
      <c r="L34" s="160">
        <v>2</v>
      </c>
    </row>
    <row r="35" spans="1:12" ht="18" customHeight="1" x14ac:dyDescent="0.25">
      <c r="A35" s="10"/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1:12" x14ac:dyDescent="0.25">
      <c r="A36" s="9"/>
      <c r="C36" s="9"/>
      <c r="D36" s="9"/>
      <c r="E36" s="9"/>
      <c r="F36" s="9"/>
      <c r="G36" s="9"/>
      <c r="H36" s="9"/>
      <c r="I36" s="9"/>
      <c r="J36" s="9"/>
    </row>
    <row r="37" spans="1:12" x14ac:dyDescent="0.25">
      <c r="A37" s="9"/>
      <c r="C37" s="9"/>
      <c r="D37" s="9"/>
      <c r="E37" s="9"/>
      <c r="F37" s="9"/>
      <c r="G37" s="9"/>
      <c r="H37" s="9"/>
      <c r="I37" s="9"/>
      <c r="J37" s="9"/>
    </row>
    <row r="38" spans="1:12" x14ac:dyDescent="0.25">
      <c r="A38" s="9"/>
      <c r="C38" s="9"/>
      <c r="D38" s="9"/>
      <c r="E38" s="9"/>
      <c r="F38" s="9"/>
      <c r="G38" s="9"/>
      <c r="H38" s="9"/>
      <c r="I38" s="9"/>
      <c r="J38" s="9"/>
    </row>
    <row r="39" spans="1:12" x14ac:dyDescent="0.25">
      <c r="A39" s="9"/>
      <c r="C39" s="9"/>
      <c r="D39" s="9"/>
      <c r="E39" s="9"/>
      <c r="F39" s="9"/>
      <c r="G39" s="9"/>
      <c r="H39" s="9"/>
      <c r="I39" s="9"/>
      <c r="J39" s="9"/>
    </row>
    <row r="40" spans="1:12" x14ac:dyDescent="0.25">
      <c r="A40" s="9"/>
      <c r="C40" s="9"/>
      <c r="D40" s="9"/>
      <c r="E40" s="9"/>
      <c r="F40" s="9"/>
      <c r="G40" s="9"/>
      <c r="H40" s="9"/>
      <c r="I40" s="9"/>
      <c r="J40" s="9"/>
    </row>
    <row r="41" spans="1:12" x14ac:dyDescent="0.25">
      <c r="A41" s="9"/>
      <c r="C41" s="9"/>
      <c r="D41" s="9"/>
      <c r="E41" s="9"/>
      <c r="F41" s="9"/>
      <c r="G41" s="9"/>
      <c r="H41" s="9"/>
      <c r="I41" s="9"/>
      <c r="J41" s="9"/>
    </row>
    <row r="42" spans="1:12" x14ac:dyDescent="0.25">
      <c r="A42" s="9"/>
      <c r="C42" s="9"/>
      <c r="D42" s="9"/>
      <c r="E42" s="9"/>
      <c r="F42" s="9"/>
      <c r="G42" s="9"/>
      <c r="H42" s="9"/>
      <c r="I42" s="9"/>
      <c r="J42" s="9"/>
    </row>
    <row r="43" spans="1:12" x14ac:dyDescent="0.25">
      <c r="A43" s="9"/>
      <c r="C43" s="9"/>
      <c r="D43" s="9"/>
      <c r="E43" s="9"/>
      <c r="F43" s="9"/>
      <c r="G43" s="9"/>
      <c r="H43" s="9"/>
      <c r="I43" s="9"/>
      <c r="J43" s="9"/>
    </row>
    <row r="44" spans="1:12" x14ac:dyDescent="0.25">
      <c r="A44" s="9"/>
      <c r="C44" s="9"/>
      <c r="D44" s="9"/>
      <c r="E44" s="9"/>
      <c r="F44" s="9"/>
      <c r="G44" s="9"/>
      <c r="H44" s="9"/>
      <c r="I44" s="9"/>
      <c r="J44" s="9"/>
    </row>
    <row r="45" spans="1:12" x14ac:dyDescent="0.25">
      <c r="A45" s="9"/>
      <c r="C45" s="9"/>
      <c r="D45" s="9"/>
      <c r="E45" s="9"/>
      <c r="F45" s="9"/>
      <c r="G45" s="9"/>
      <c r="H45" s="9"/>
      <c r="I45" s="9"/>
      <c r="J45" s="9"/>
    </row>
    <row r="46" spans="1:12" x14ac:dyDescent="0.25">
      <c r="A46" s="9"/>
      <c r="C46" s="9"/>
      <c r="D46" s="9"/>
      <c r="E46" s="9"/>
      <c r="F46" s="9"/>
      <c r="G46" s="9"/>
      <c r="H46" s="9"/>
      <c r="I46" s="9"/>
      <c r="J46" s="9"/>
    </row>
    <row r="47" spans="1:12" x14ac:dyDescent="0.25">
      <c r="A47" s="9"/>
      <c r="C47" s="9"/>
      <c r="D47" s="9"/>
      <c r="E47" s="9"/>
      <c r="F47" s="9"/>
      <c r="G47" s="9"/>
      <c r="H47" s="9"/>
      <c r="I47" s="9"/>
      <c r="J47" s="9"/>
    </row>
    <row r="48" spans="1:12" x14ac:dyDescent="0.25">
      <c r="A48" s="9"/>
      <c r="C48" s="9"/>
      <c r="D48" s="9"/>
      <c r="E48" s="9"/>
      <c r="F48" s="9"/>
      <c r="G48" s="9"/>
      <c r="H48" s="9"/>
      <c r="I48" s="9"/>
      <c r="J48" s="9"/>
    </row>
    <row r="49" spans="1:10" x14ac:dyDescent="0.25">
      <c r="A49" s="9"/>
      <c r="C49" s="9"/>
      <c r="D49" s="9"/>
      <c r="E49" s="9"/>
      <c r="F49" s="9"/>
      <c r="G49" s="9"/>
      <c r="H49" s="9"/>
      <c r="I49" s="9"/>
      <c r="J49" s="9"/>
    </row>
    <row r="50" spans="1:10" x14ac:dyDescent="0.25">
      <c r="A50" s="9"/>
      <c r="C50" s="9"/>
      <c r="D50" s="9"/>
      <c r="E50" s="9"/>
      <c r="F50" s="9"/>
      <c r="G50" s="9"/>
      <c r="H50" s="9"/>
      <c r="I50" s="9"/>
      <c r="J50" s="9"/>
    </row>
    <row r="51" spans="1:10" x14ac:dyDescent="0.25">
      <c r="A51" s="9"/>
      <c r="C51" s="9"/>
      <c r="D51" s="9"/>
      <c r="E51" s="9"/>
      <c r="F51" s="9"/>
      <c r="G51" s="9"/>
      <c r="H51" s="9"/>
      <c r="I51" s="9"/>
      <c r="J51" s="9"/>
    </row>
    <row r="52" spans="1:10" x14ac:dyDescent="0.25">
      <c r="A52" s="9"/>
      <c r="C52" s="9"/>
      <c r="D52" s="9"/>
      <c r="E52" s="9"/>
      <c r="F52" s="9"/>
      <c r="G52" s="9"/>
      <c r="H52" s="9"/>
      <c r="I52" s="9"/>
      <c r="J52" s="9"/>
    </row>
    <row r="53" spans="1:10" x14ac:dyDescent="0.25">
      <c r="A53" s="9"/>
      <c r="C53" s="9"/>
      <c r="D53" s="9"/>
      <c r="E53" s="9"/>
      <c r="F53" s="9"/>
      <c r="G53" s="9"/>
      <c r="H53" s="9"/>
      <c r="I53" s="9"/>
      <c r="J53" s="9"/>
    </row>
    <row r="54" spans="1:10" x14ac:dyDescent="0.25">
      <c r="A54" s="9"/>
      <c r="C54" s="9"/>
      <c r="D54" s="9"/>
      <c r="E54" s="9"/>
      <c r="F54" s="9"/>
      <c r="G54" s="9"/>
      <c r="H54" s="9"/>
      <c r="I54" s="9"/>
      <c r="J54" s="9"/>
    </row>
    <row r="55" spans="1:10" x14ac:dyDescent="0.25">
      <c r="A55" s="9"/>
      <c r="C55" s="9"/>
      <c r="D55" s="9"/>
      <c r="E55" s="9"/>
      <c r="F55" s="9"/>
      <c r="G55" s="9"/>
      <c r="H55" s="9"/>
      <c r="I55" s="9"/>
      <c r="J55" s="9"/>
    </row>
    <row r="56" spans="1:10" x14ac:dyDescent="0.25">
      <c r="A56" s="9"/>
      <c r="C56" s="9"/>
      <c r="D56" s="9"/>
      <c r="E56" s="9"/>
      <c r="F56" s="9"/>
      <c r="G56" s="9"/>
      <c r="H56" s="9"/>
      <c r="I56" s="9"/>
      <c r="J56" s="9"/>
    </row>
    <row r="57" spans="1:10" x14ac:dyDescent="0.25">
      <c r="A57" s="9"/>
      <c r="C57" s="9"/>
      <c r="D57" s="9"/>
      <c r="E57" s="9"/>
      <c r="F57" s="9"/>
      <c r="G57" s="9"/>
      <c r="H57" s="9"/>
      <c r="I57" s="9"/>
      <c r="J57" s="9"/>
    </row>
    <row r="58" spans="1:10" x14ac:dyDescent="0.25">
      <c r="A58" s="9"/>
      <c r="C58" s="9"/>
      <c r="D58" s="9"/>
      <c r="E58" s="9"/>
      <c r="F58" s="9"/>
      <c r="G58" s="9"/>
      <c r="H58" s="9"/>
      <c r="I58" s="9"/>
      <c r="J58" s="9"/>
    </row>
    <row r="59" spans="1:10" x14ac:dyDescent="0.25">
      <c r="A59" s="9"/>
      <c r="C59" s="9"/>
      <c r="D59" s="9"/>
      <c r="E59" s="9"/>
      <c r="F59" s="9"/>
      <c r="G59" s="9"/>
      <c r="H59" s="9"/>
      <c r="I59" s="9"/>
      <c r="J59" s="9"/>
    </row>
    <row r="60" spans="1:10" x14ac:dyDescent="0.25">
      <c r="A60" s="9"/>
      <c r="C60" s="9"/>
      <c r="D60" s="9"/>
      <c r="E60" s="9"/>
      <c r="F60" s="9"/>
      <c r="G60" s="9"/>
      <c r="H60" s="9"/>
      <c r="I60" s="9"/>
      <c r="J60" s="9"/>
    </row>
    <row r="61" spans="1:10" x14ac:dyDescent="0.25">
      <c r="A61" s="9"/>
      <c r="C61" s="9"/>
      <c r="D61" s="9"/>
      <c r="E61" s="9"/>
      <c r="F61" s="9"/>
      <c r="G61" s="9"/>
      <c r="H61" s="9"/>
      <c r="I61" s="9"/>
      <c r="J61" s="9"/>
    </row>
    <row r="62" spans="1:10" x14ac:dyDescent="0.25">
      <c r="A62" s="9"/>
      <c r="C62" s="9"/>
      <c r="D62" s="9"/>
      <c r="E62" s="9"/>
      <c r="F62" s="9"/>
      <c r="G62" s="9"/>
      <c r="H62" s="9"/>
      <c r="I62" s="9"/>
      <c r="J62" s="9"/>
    </row>
    <row r="63" spans="1:10" x14ac:dyDescent="0.25">
      <c r="A63" s="9"/>
      <c r="C63" s="9"/>
      <c r="D63" s="9"/>
      <c r="E63" s="9"/>
      <c r="F63" s="9"/>
      <c r="G63" s="9"/>
      <c r="H63" s="9"/>
      <c r="I63" s="9"/>
      <c r="J63" s="9"/>
    </row>
    <row r="64" spans="1:10" x14ac:dyDescent="0.25">
      <c r="A64" s="9"/>
      <c r="C64" s="9"/>
      <c r="D64" s="9"/>
      <c r="E64" s="9"/>
      <c r="F64" s="9"/>
      <c r="G64" s="9"/>
      <c r="H64" s="9"/>
      <c r="I64" s="9"/>
      <c r="J64" s="9"/>
    </row>
  </sheetData>
  <sortState ref="A7:K34">
    <sortCondition descending="1" ref="J7:J34"/>
    <sortCondition descending="1" ref="D7:D34"/>
    <sortCondition descending="1" ref="I7:I34"/>
    <sortCondition descending="1" ref="G7:G34"/>
  </sortState>
  <mergeCells count="3">
    <mergeCell ref="A3:L3"/>
    <mergeCell ref="A1:L1"/>
    <mergeCell ref="A2:L2"/>
  </mergeCells>
  <printOptions horizontalCentered="1" verticalCentered="1"/>
  <pageMargins left="0.59055118110236227" right="0.39370078740157483" top="0.59055118110236227" bottom="0.39370078740157483" header="0.59055118110236227" footer="0.51181102362204722"/>
  <pageSetup paperSize="9" scale="9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3</vt:i4>
      </vt:variant>
    </vt:vector>
  </HeadingPairs>
  <TitlesOfParts>
    <vt:vector size="11" baseType="lpstr">
      <vt:lpstr>Auxiliar</vt:lpstr>
      <vt:lpstr>Tab Primeira Fase</vt:lpstr>
      <vt:lpstr>Classif da Prim Fase</vt:lpstr>
      <vt:lpstr>Auxiliar (2)</vt:lpstr>
      <vt:lpstr>Tab da Seg Fase</vt:lpstr>
      <vt:lpstr>Classif da Seg Fase</vt:lpstr>
      <vt:lpstr>Normas de Conduta</vt:lpstr>
      <vt:lpstr>CF</vt:lpstr>
      <vt:lpstr>'Classif da Seg Fase'!Area_de_impressao</vt:lpstr>
      <vt:lpstr>'Tab Primeira Fase'!Area_de_impressao</vt:lpstr>
      <vt:lpstr>'Tab Primeira Fase'!Titulos_de_impressao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humberto</dc:creator>
  <cp:lastModifiedBy>Adm</cp:lastModifiedBy>
  <cp:lastPrinted>2024-02-23T10:10:58Z</cp:lastPrinted>
  <dcterms:created xsi:type="dcterms:W3CDTF">2008-04-02T19:08:36Z</dcterms:created>
  <dcterms:modified xsi:type="dcterms:W3CDTF">2024-03-13T17:57:59Z</dcterms:modified>
</cp:coreProperties>
</file>