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225" yWindow="375" windowWidth="15165" windowHeight="7800"/>
  </bookViews>
  <sheets>
    <sheet name="Taça de Prata 2024" sheetId="7" r:id="rId1"/>
    <sheet name="Auxiliar" sheetId="8" state="hidden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7"/>
  <c r="A5" i="8" s="1"/>
  <c r="F11" i="7"/>
  <c r="C5" i="8" s="1"/>
  <c r="F12" i="7"/>
  <c r="C6" i="8" s="1"/>
  <c r="B12" i="7"/>
  <c r="A6" i="8" s="1"/>
  <c r="B3" i="7"/>
  <c r="A1" i="8" s="1"/>
  <c r="B8" i="7"/>
  <c r="P9" i="8" s="1"/>
  <c r="F3" i="7"/>
  <c r="C1" i="8" s="1"/>
  <c r="F8" i="7"/>
  <c r="C4" i="8" s="1"/>
  <c r="B4" i="7"/>
  <c r="A2" i="8" s="1"/>
  <c r="B7" i="7"/>
  <c r="A3" i="8" s="1"/>
  <c r="F4" i="7"/>
  <c r="C2" i="8" s="1"/>
  <c r="F7" i="7"/>
  <c r="C3" i="8" s="1"/>
  <c r="D4"/>
  <c r="D5"/>
  <c r="B5"/>
  <c r="E4"/>
  <c r="E5"/>
  <c r="P3"/>
  <c r="B4"/>
  <c r="D1"/>
  <c r="K1" s="1"/>
  <c r="E1"/>
  <c r="B1"/>
  <c r="B2"/>
  <c r="E2"/>
  <c r="B6"/>
  <c r="H6" s="1"/>
  <c r="E6"/>
  <c r="D6"/>
  <c r="Q7"/>
  <c r="B3"/>
  <c r="E3"/>
  <c r="D2"/>
  <c r="D3"/>
  <c r="K5" l="1"/>
  <c r="H4"/>
  <c r="O3" s="1"/>
  <c r="J3"/>
  <c r="K6"/>
  <c r="K4"/>
  <c r="G2"/>
  <c r="K2"/>
  <c r="F3"/>
  <c r="G1"/>
  <c r="G5"/>
  <c r="H2"/>
  <c r="J6"/>
  <c r="F2"/>
  <c r="J2"/>
  <c r="P2"/>
  <c r="F5"/>
  <c r="A4"/>
  <c r="Q2"/>
  <c r="I5"/>
  <c r="I1"/>
  <c r="J5"/>
  <c r="H3"/>
  <c r="I3"/>
  <c r="F4"/>
  <c r="G3"/>
  <c r="I6"/>
  <c r="P4"/>
  <c r="P7"/>
  <c r="P8"/>
  <c r="Q4"/>
  <c r="Q8"/>
  <c r="Q3"/>
  <c r="Q9"/>
  <c r="N8"/>
  <c r="N7"/>
  <c r="K3"/>
  <c r="O9" s="1"/>
  <c r="F6"/>
  <c r="H1"/>
  <c r="O2" s="1"/>
  <c r="J1"/>
  <c r="I2"/>
  <c r="G4"/>
  <c r="J4"/>
  <c r="N4" s="1"/>
  <c r="F1"/>
  <c r="M2" s="1"/>
  <c r="I4"/>
  <c r="H5"/>
  <c r="O4" s="1"/>
  <c r="G6"/>
  <c r="M3" l="1"/>
  <c r="N2"/>
  <c r="R2" s="1"/>
  <c r="N9"/>
  <c r="O8"/>
  <c r="O7"/>
  <c r="M7"/>
  <c r="R7" s="1"/>
  <c r="M8"/>
  <c r="R8" s="1"/>
  <c r="M9"/>
  <c r="M4"/>
  <c r="R4" s="1"/>
  <c r="N3"/>
  <c r="R3" s="1"/>
  <c r="R9" l="1"/>
  <c r="S9" s="1"/>
  <c r="S4"/>
  <c r="S3"/>
  <c r="S2"/>
  <c r="S7" l="1"/>
  <c r="S8"/>
  <c r="U2"/>
  <c r="AB2" s="1"/>
  <c r="U4"/>
  <c r="AA4" s="1"/>
  <c r="U3"/>
  <c r="X3" s="1"/>
  <c r="M5" i="7"/>
  <c r="Q4"/>
  <c r="P6"/>
  <c r="U7" i="8" l="1"/>
  <c r="AA7" s="1"/>
  <c r="U8"/>
  <c r="AB8" s="1"/>
  <c r="U9"/>
  <c r="Z9" s="1"/>
  <c r="W2"/>
  <c r="Y3"/>
  <c r="AA2"/>
  <c r="AB3"/>
  <c r="W3"/>
  <c r="X2"/>
  <c r="Z3"/>
  <c r="Z2"/>
  <c r="AA3"/>
  <c r="Y2"/>
  <c r="Z4"/>
  <c r="X4"/>
  <c r="Y4"/>
  <c r="AB4"/>
  <c r="W4"/>
  <c r="W9"/>
  <c r="Y9"/>
  <c r="P8" i="7"/>
  <c r="K4"/>
  <c r="N5"/>
  <c r="P4"/>
  <c r="Q5"/>
  <c r="K5"/>
  <c r="M4"/>
  <c r="O5"/>
  <c r="O4"/>
  <c r="P5"/>
  <c r="N4"/>
  <c r="O6"/>
  <c r="M6"/>
  <c r="N6"/>
  <c r="Q6"/>
  <c r="K6"/>
  <c r="K10"/>
  <c r="N10"/>
  <c r="O10"/>
  <c r="Q9"/>
  <c r="W8" i="8" l="1"/>
  <c r="X8"/>
  <c r="AA8"/>
  <c r="Y8"/>
  <c r="W7"/>
  <c r="Y7"/>
  <c r="AB7"/>
  <c r="Z7"/>
  <c r="X7"/>
  <c r="AA9"/>
  <c r="Z8"/>
  <c r="X9"/>
  <c r="AB9"/>
  <c r="S5" i="7"/>
  <c r="R5"/>
  <c r="L5"/>
  <c r="S4"/>
  <c r="L4"/>
  <c r="R4"/>
  <c r="R6"/>
  <c r="L6"/>
  <c r="S6"/>
  <c r="K9"/>
  <c r="M9"/>
  <c r="P9"/>
  <c r="N9"/>
  <c r="K8"/>
  <c r="O8"/>
  <c r="M8"/>
  <c r="N8"/>
  <c r="Q8"/>
  <c r="P10"/>
  <c r="M10"/>
  <c r="Q10"/>
  <c r="O9"/>
  <c r="R9" l="1"/>
  <c r="S9"/>
  <c r="R8"/>
  <c r="S8"/>
  <c r="L8"/>
  <c r="L9"/>
  <c r="L10"/>
  <c r="S10"/>
  <c r="T10" s="1"/>
  <c r="R10"/>
  <c r="T6"/>
  <c r="T4"/>
  <c r="T5"/>
  <c r="T9" l="1"/>
  <c r="T8"/>
</calcChain>
</file>

<file path=xl/sharedStrings.xml><?xml version="1.0" encoding="utf-8"?>
<sst xmlns="http://schemas.openxmlformats.org/spreadsheetml/2006/main" count="75" uniqueCount="46">
  <si>
    <t>x</t>
  </si>
  <si>
    <t>GP</t>
  </si>
  <si>
    <t>GC</t>
  </si>
  <si>
    <t>SG</t>
  </si>
  <si>
    <t>Aprov.</t>
  </si>
  <si>
    <t>V</t>
  </si>
  <si>
    <t>E</t>
  </si>
  <si>
    <t>D</t>
  </si>
  <si>
    <t>L</t>
  </si>
  <si>
    <t>M</t>
  </si>
  <si>
    <t>N</t>
  </si>
  <si>
    <t>O</t>
  </si>
  <si>
    <t>P</t>
  </si>
  <si>
    <t>Q</t>
  </si>
  <si>
    <t>PG</t>
  </si>
  <si>
    <t>J</t>
  </si>
  <si>
    <t>GF</t>
  </si>
  <si>
    <t>CLUBES</t>
  </si>
  <si>
    <t>CF</t>
  </si>
  <si>
    <t>JOGOS</t>
  </si>
  <si>
    <t>MESA</t>
  </si>
  <si>
    <t>A</t>
  </si>
  <si>
    <t>B</t>
  </si>
  <si>
    <t>FINAL</t>
  </si>
  <si>
    <t>GRUPOS</t>
  </si>
  <si>
    <t>CLASSIFICAÇÃO DOS GRUPOS</t>
  </si>
  <si>
    <t>G</t>
  </si>
  <si>
    <t>1º</t>
  </si>
  <si>
    <t>2º</t>
  </si>
  <si>
    <t>3º</t>
  </si>
  <si>
    <t>TITÂNICO</t>
  </si>
  <si>
    <t>DRAGÃO VIANENSE</t>
  </si>
  <si>
    <t>LARA GALÃO</t>
  </si>
  <si>
    <t>ELDORADO</t>
  </si>
  <si>
    <t>VIDIGAL</t>
  </si>
  <si>
    <t>LEÃO DO NORTE</t>
  </si>
  <si>
    <t>SEMIFINAIS</t>
  </si>
  <si>
    <t>C</t>
  </si>
  <si>
    <t>ÁRBITRO</t>
  </si>
  <si>
    <t>AMAURI</t>
  </si>
  <si>
    <t>PAULÃO</t>
  </si>
  <si>
    <t>MARCELO SILVA</t>
  </si>
  <si>
    <t>JEAN</t>
  </si>
  <si>
    <t>PIMENTEL</t>
  </si>
  <si>
    <t>LUIZ GOMES</t>
  </si>
  <si>
    <t>Sorteio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</si>
</sst>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00"/>
  </numFmts>
  <fonts count="10">
    <font>
      <sz val="10"/>
      <name val="Arial"/>
    </font>
    <font>
      <sz val="9"/>
      <name val="Arial"/>
      <family val="2"/>
    </font>
    <font>
      <b/>
      <sz val="9"/>
      <name val="Arial"/>
      <family val="2"/>
    </font>
    <font>
      <sz val="9"/>
      <name val="Arial"/>
    </font>
    <font>
      <b/>
      <sz val="9"/>
      <color indexed="10"/>
      <name val="Arial"/>
      <family val="2"/>
    </font>
    <font>
      <sz val="8"/>
      <name val="Arial"/>
    </font>
    <font>
      <b/>
      <sz val="9"/>
      <color indexed="9"/>
      <name val="Arial"/>
      <family val="2"/>
    </font>
    <font>
      <b/>
      <sz val="9"/>
      <color indexed="9"/>
      <name val="Verdana"/>
      <family val="2"/>
    </font>
    <font>
      <b/>
      <sz val="20"/>
      <color indexed="10"/>
      <name val="Arial"/>
      <family val="2"/>
    </font>
    <font>
      <b/>
      <sz val="9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Fill="1" applyBorder="1" applyProtection="1">
      <protection locked="0"/>
    </xf>
    <xf numFmtId="0" fontId="1" fillId="0" borderId="0" xfId="0" quotePrefix="1" applyFont="1"/>
    <xf numFmtId="0" fontId="1" fillId="0" borderId="0" xfId="0" applyFont="1" applyAlignment="1">
      <alignment horizont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165" fontId="1" fillId="0" borderId="0" xfId="0" applyNumberFormat="1" applyFont="1"/>
    <xf numFmtId="0" fontId="2" fillId="0" borderId="0" xfId="0" applyFont="1" applyAlignment="1">
      <alignment horizontal="center"/>
    </xf>
    <xf numFmtId="16" fontId="2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6" fontId="2" fillId="2" borderId="0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10" fontId="3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164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164" fontId="9" fillId="4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0" fontId="7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0" fontId="3" fillId="0" borderId="1" xfId="0" applyNumberFormat="1" applyFont="1" applyFill="1" applyBorder="1" applyAlignment="1" applyProtection="1">
      <alignment horizontal="center" vertical="center"/>
      <protection locked="0"/>
    </xf>
    <xf numFmtId="164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78"/>
  <sheetViews>
    <sheetView tabSelected="1" zoomScale="80" zoomScaleNormal="80" workbookViewId="0">
      <selection activeCell="K10" sqref="K10"/>
    </sheetView>
  </sheetViews>
  <sheetFormatPr defaultRowHeight="12"/>
  <cols>
    <col min="1" max="1" width="12.7109375" style="12" customWidth="1"/>
    <col min="2" max="2" width="18.7109375" style="12" customWidth="1"/>
    <col min="3" max="3" width="3.7109375" style="12" customWidth="1"/>
    <col min="4" max="4" width="2.7109375" style="12" customWidth="1"/>
    <col min="5" max="5" width="3.7109375" style="12" customWidth="1"/>
    <col min="6" max="6" width="20.85546875" style="12" bestFit="1" customWidth="1"/>
    <col min="7" max="7" width="19.85546875" style="12" customWidth="1"/>
    <col min="8" max="10" width="5.7109375" style="12" customWidth="1"/>
    <col min="11" max="11" width="21.85546875" style="12" customWidth="1"/>
    <col min="12" max="19" width="5.28515625" style="12" customWidth="1"/>
    <col min="20" max="20" width="8.140625" style="12" bestFit="1" customWidth="1"/>
    <col min="21" max="16384" width="9.140625" style="12"/>
  </cols>
  <sheetData>
    <row r="1" spans="1:21" ht="15.95" customHeight="1">
      <c r="A1" s="9" t="s">
        <v>20</v>
      </c>
      <c r="B1" s="10"/>
      <c r="C1" s="45" t="s">
        <v>19</v>
      </c>
      <c r="D1" s="45"/>
      <c r="E1" s="45"/>
      <c r="F1" s="10"/>
      <c r="G1" s="10" t="s">
        <v>38</v>
      </c>
      <c r="H1" s="10"/>
      <c r="I1" s="11" t="s">
        <v>25</v>
      </c>
    </row>
    <row r="2" spans="1:21" ht="15.95" customHeight="1">
      <c r="A2" s="13"/>
      <c r="B2" s="14"/>
      <c r="C2" s="14"/>
      <c r="D2" s="14"/>
      <c r="E2" s="14"/>
      <c r="F2" s="14"/>
      <c r="G2" s="14"/>
      <c r="H2" s="14"/>
      <c r="I2" s="15"/>
      <c r="J2" s="16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spans="1:21" ht="15.95" customHeight="1">
      <c r="A3" s="30">
        <v>1</v>
      </c>
      <c r="B3" s="31" t="str">
        <f>Auxiliar!$L$2</f>
        <v>TITÂNICO</v>
      </c>
      <c r="C3" s="32">
        <v>0</v>
      </c>
      <c r="D3" s="32" t="s">
        <v>0</v>
      </c>
      <c r="E3" s="32">
        <v>0</v>
      </c>
      <c r="F3" s="31" t="str">
        <f>Auxiliar!$L$3</f>
        <v>DRAGÃO VIANENSE</v>
      </c>
      <c r="G3" s="31" t="s">
        <v>40</v>
      </c>
      <c r="H3" s="19"/>
      <c r="I3" s="33" t="s">
        <v>26</v>
      </c>
      <c r="J3" s="33" t="s">
        <v>18</v>
      </c>
      <c r="K3" s="34" t="s">
        <v>17</v>
      </c>
      <c r="L3" s="34" t="s">
        <v>15</v>
      </c>
      <c r="M3" s="34" t="s">
        <v>5</v>
      </c>
      <c r="N3" s="34" t="s">
        <v>6</v>
      </c>
      <c r="O3" s="34" t="s">
        <v>7</v>
      </c>
      <c r="P3" s="34" t="s">
        <v>16</v>
      </c>
      <c r="Q3" s="34" t="s">
        <v>2</v>
      </c>
      <c r="R3" s="34" t="s">
        <v>3</v>
      </c>
      <c r="S3" s="34" t="s">
        <v>14</v>
      </c>
      <c r="T3" s="35" t="s">
        <v>4</v>
      </c>
    </row>
    <row r="4" spans="1:21" ht="15.95" customHeight="1">
      <c r="A4" s="30">
        <v>2</v>
      </c>
      <c r="B4" s="31" t="str">
        <f>Auxiliar!$L$7</f>
        <v>ELDORADO</v>
      </c>
      <c r="C4" s="32">
        <v>2</v>
      </c>
      <c r="D4" s="32" t="s">
        <v>0</v>
      </c>
      <c r="E4" s="32">
        <v>0</v>
      </c>
      <c r="F4" s="31" t="str">
        <f>Auxiliar!$L$8</f>
        <v>VIDIGAL</v>
      </c>
      <c r="G4" s="31" t="s">
        <v>39</v>
      </c>
      <c r="H4" s="19"/>
      <c r="I4" s="46" t="s">
        <v>21</v>
      </c>
      <c r="J4" s="36" t="s">
        <v>27</v>
      </c>
      <c r="K4" s="37" t="str">
        <f ca="1">INDIRECT(Auxiliar!W2)</f>
        <v>LARA GALÃO</v>
      </c>
      <c r="L4" s="37">
        <f ca="1">M4+N4+O4</f>
        <v>2</v>
      </c>
      <c r="M4" s="37">
        <f ca="1">INDIRECT(Auxiliar!X2)</f>
        <v>1</v>
      </c>
      <c r="N4" s="37">
        <f ca="1">INDIRECT(Auxiliar!Y2)</f>
        <v>1</v>
      </c>
      <c r="O4" s="37">
        <f ca="1">INDIRECT(Auxiliar!Z2)</f>
        <v>0</v>
      </c>
      <c r="P4" s="37">
        <f ca="1">INDIRECT(Auxiliar!AA2)</f>
        <v>3</v>
      </c>
      <c r="Q4" s="37">
        <f ca="1">INDIRECT(Auxiliar!AB2)</f>
        <v>2</v>
      </c>
      <c r="R4" s="37">
        <f ca="1">P4-Q4</f>
        <v>1</v>
      </c>
      <c r="S4" s="38">
        <f ca="1">(3*M4)+N4</f>
        <v>4</v>
      </c>
      <c r="T4" s="39">
        <f ca="1">IF(ISERR((S4/(L4*3))),0,((S4/(L4*3))))</f>
        <v>0.66666666666666663</v>
      </c>
    </row>
    <row r="5" spans="1:21" ht="15.95" customHeight="1">
      <c r="A5" s="18"/>
      <c r="I5" s="46"/>
      <c r="J5" s="36" t="s">
        <v>28</v>
      </c>
      <c r="K5" s="37" t="str">
        <f ca="1">INDIRECT(Auxiliar!W3)</f>
        <v>DRAGÃO VIANENSE</v>
      </c>
      <c r="L5" s="37">
        <f ca="1">M5+N5+O5</f>
        <v>2</v>
      </c>
      <c r="M5" s="37">
        <f ca="1">INDIRECT(Auxiliar!X3)</f>
        <v>0</v>
      </c>
      <c r="N5" s="37">
        <f ca="1">INDIRECT(Auxiliar!Y3)</f>
        <v>2</v>
      </c>
      <c r="O5" s="37">
        <f ca="1">INDIRECT(Auxiliar!Z3)</f>
        <v>0</v>
      </c>
      <c r="P5" s="37">
        <f ca="1">INDIRECT(Auxiliar!AA3)</f>
        <v>0</v>
      </c>
      <c r="Q5" s="37">
        <f ca="1">INDIRECT(Auxiliar!AB3)</f>
        <v>0</v>
      </c>
      <c r="R5" s="37">
        <f ca="1">P5-Q5</f>
        <v>0</v>
      </c>
      <c r="S5" s="38">
        <f ca="1">(3*M5)+N5</f>
        <v>2</v>
      </c>
      <c r="T5" s="39">
        <f ca="1">IF(ISERR((S5/(L5*3))),0,((S5/(L5*3))))</f>
        <v>0.33333333333333331</v>
      </c>
    </row>
    <row r="6" spans="1:21" ht="15.95" customHeight="1">
      <c r="A6" s="18"/>
      <c r="B6" s="19"/>
      <c r="C6" s="10"/>
      <c r="D6" s="10"/>
      <c r="E6" s="10"/>
      <c r="F6" s="19"/>
      <c r="G6" s="19"/>
      <c r="H6" s="19"/>
      <c r="I6" s="46"/>
      <c r="J6" s="36" t="s">
        <v>29</v>
      </c>
      <c r="K6" s="37" t="str">
        <f ca="1">INDIRECT(Auxiliar!W4)</f>
        <v>TITÂNICO</v>
      </c>
      <c r="L6" s="37">
        <f ca="1">M6+N6+O6</f>
        <v>2</v>
      </c>
      <c r="M6" s="37">
        <f ca="1">INDIRECT(Auxiliar!X4)</f>
        <v>0</v>
      </c>
      <c r="N6" s="37">
        <f ca="1">INDIRECT(Auxiliar!Y4)</f>
        <v>1</v>
      </c>
      <c r="O6" s="37">
        <f ca="1">INDIRECT(Auxiliar!Z4)</f>
        <v>1</v>
      </c>
      <c r="P6" s="37">
        <f ca="1">INDIRECT(Auxiliar!AA4)</f>
        <v>2</v>
      </c>
      <c r="Q6" s="37">
        <f ca="1">INDIRECT(Auxiliar!AB4)</f>
        <v>3</v>
      </c>
      <c r="R6" s="37">
        <f ca="1">P6-Q6</f>
        <v>-1</v>
      </c>
      <c r="S6" s="38">
        <f ca="1">(3*M6)+N6</f>
        <v>1</v>
      </c>
      <c r="T6" s="39">
        <f ca="1">IF(ISERR((S6/(L6*3))),0,((S6/(L6*3))))</f>
        <v>0.16666666666666666</v>
      </c>
    </row>
    <row r="7" spans="1:21" ht="15.95" customHeight="1">
      <c r="A7" s="30">
        <v>1</v>
      </c>
      <c r="B7" s="31" t="str">
        <f>Auxiliar!$L$8</f>
        <v>VIDIGAL</v>
      </c>
      <c r="C7" s="32">
        <v>0</v>
      </c>
      <c r="D7" s="32" t="s">
        <v>0</v>
      </c>
      <c r="E7" s="32">
        <v>2</v>
      </c>
      <c r="F7" s="31" t="str">
        <f>Auxiliar!$L$9</f>
        <v>LEÃO DO NORTE</v>
      </c>
      <c r="G7" s="31" t="s">
        <v>41</v>
      </c>
      <c r="H7" s="19"/>
      <c r="I7" s="20"/>
      <c r="J7" s="20"/>
      <c r="K7" s="22"/>
      <c r="L7" s="22"/>
      <c r="M7" s="22"/>
      <c r="N7" s="22"/>
      <c r="O7" s="22"/>
      <c r="P7" s="22"/>
      <c r="Q7" s="22"/>
      <c r="R7" s="22"/>
      <c r="S7" s="21"/>
      <c r="T7" s="23"/>
    </row>
    <row r="8" spans="1:21" ht="15.95" customHeight="1">
      <c r="A8" s="30">
        <v>2</v>
      </c>
      <c r="B8" s="31" t="str">
        <f>Auxiliar!$L$3</f>
        <v>DRAGÃO VIANENSE</v>
      </c>
      <c r="C8" s="32">
        <v>0</v>
      </c>
      <c r="D8" s="32" t="s">
        <v>0</v>
      </c>
      <c r="E8" s="32">
        <v>0</v>
      </c>
      <c r="F8" s="31" t="str">
        <f>Auxiliar!$L$4</f>
        <v>LARA GALÃO</v>
      </c>
      <c r="G8" s="31" t="s">
        <v>42</v>
      </c>
      <c r="H8" s="19"/>
      <c r="I8" s="46" t="s">
        <v>22</v>
      </c>
      <c r="J8" s="36" t="s">
        <v>27</v>
      </c>
      <c r="K8" s="37" t="str">
        <f ca="1">INDIRECT(Auxiliar!W7)</f>
        <v>ELDORADO</v>
      </c>
      <c r="L8" s="37">
        <f ca="1">M8+N8+O8</f>
        <v>2</v>
      </c>
      <c r="M8" s="37">
        <f ca="1">INDIRECT(Auxiliar!X7)</f>
        <v>1</v>
      </c>
      <c r="N8" s="37">
        <f ca="1">INDIRECT(Auxiliar!Y7)</f>
        <v>1</v>
      </c>
      <c r="O8" s="37">
        <f ca="1">INDIRECT(Auxiliar!Z7)</f>
        <v>0</v>
      </c>
      <c r="P8" s="37">
        <f ca="1">INDIRECT(Auxiliar!AA7)</f>
        <v>2</v>
      </c>
      <c r="Q8" s="37">
        <f ca="1">INDIRECT(Auxiliar!AB7)</f>
        <v>0</v>
      </c>
      <c r="R8" s="37">
        <f ca="1">P8-Q8</f>
        <v>2</v>
      </c>
      <c r="S8" s="38">
        <f ca="1">(3*M8)+N8</f>
        <v>4</v>
      </c>
      <c r="T8" s="39">
        <f ca="1">IF(ISERR((S8/(L8*3))),0,((S8/(L8*3))))</f>
        <v>0.66666666666666663</v>
      </c>
      <c r="U8" s="12" t="s">
        <v>45</v>
      </c>
    </row>
    <row r="9" spans="1:21" ht="15.95" customHeight="1">
      <c r="I9" s="46"/>
      <c r="J9" s="36" t="s">
        <v>28</v>
      </c>
      <c r="K9" s="37" t="str">
        <f ca="1">INDIRECT(Auxiliar!W8)</f>
        <v>LEÃO DO NORTE</v>
      </c>
      <c r="L9" s="37">
        <f ca="1">M9+N9+O9</f>
        <v>2</v>
      </c>
      <c r="M9" s="37">
        <f ca="1">INDIRECT(Auxiliar!X8)</f>
        <v>1</v>
      </c>
      <c r="N9" s="37">
        <f ca="1">INDIRECT(Auxiliar!Y8)</f>
        <v>1</v>
      </c>
      <c r="O9" s="37">
        <f ca="1">INDIRECT(Auxiliar!Z8)</f>
        <v>0</v>
      </c>
      <c r="P9" s="37">
        <f ca="1">INDIRECT(Auxiliar!AA8)</f>
        <v>2</v>
      </c>
      <c r="Q9" s="37">
        <f ca="1">INDIRECT(Auxiliar!AB8)</f>
        <v>0</v>
      </c>
      <c r="R9" s="37">
        <f ca="1">P9-Q9</f>
        <v>2</v>
      </c>
      <c r="S9" s="38">
        <f ca="1">(3*M9)+N9</f>
        <v>4</v>
      </c>
      <c r="T9" s="39">
        <f ca="1">IF(ISERR((S9/(L9*3))),0,((S9/(L9*3))))</f>
        <v>0.66666666666666663</v>
      </c>
    </row>
    <row r="10" spans="1:21" ht="15.95" customHeight="1">
      <c r="I10" s="46"/>
      <c r="J10" s="36" t="s">
        <v>29</v>
      </c>
      <c r="K10" s="37" t="str">
        <f ca="1">INDIRECT(Auxiliar!W9)</f>
        <v>VIDIGAL</v>
      </c>
      <c r="L10" s="37">
        <f ca="1">M10+N10+O10</f>
        <v>2</v>
      </c>
      <c r="M10" s="37">
        <f ca="1">INDIRECT(Auxiliar!X9)</f>
        <v>0</v>
      </c>
      <c r="N10" s="37">
        <f ca="1">INDIRECT(Auxiliar!Y9)</f>
        <v>0</v>
      </c>
      <c r="O10" s="37">
        <f ca="1">INDIRECT(Auxiliar!Z9)</f>
        <v>2</v>
      </c>
      <c r="P10" s="37">
        <f ca="1">INDIRECT(Auxiliar!AA9)</f>
        <v>0</v>
      </c>
      <c r="Q10" s="37">
        <f ca="1">INDIRECT(Auxiliar!AB9)</f>
        <v>4</v>
      </c>
      <c r="R10" s="37">
        <f ca="1">P10-Q10</f>
        <v>-4</v>
      </c>
      <c r="S10" s="38">
        <f ca="1">(3*M10)+N10</f>
        <v>0</v>
      </c>
      <c r="T10" s="39">
        <f ca="1">IF(ISERR((S10/(L10*3))),0,((S10/(L10*3))))</f>
        <v>0</v>
      </c>
    </row>
    <row r="11" spans="1:21" ht="15.95" customHeight="1">
      <c r="A11" s="30">
        <v>1</v>
      </c>
      <c r="B11" s="31" t="str">
        <f>Auxiliar!$L$4</f>
        <v>LARA GALÃO</v>
      </c>
      <c r="C11" s="32">
        <v>3</v>
      </c>
      <c r="D11" s="32" t="s">
        <v>0</v>
      </c>
      <c r="E11" s="32">
        <v>2</v>
      </c>
      <c r="F11" s="31" t="str">
        <f>Auxiliar!$L$2</f>
        <v>TITÂNICO</v>
      </c>
      <c r="G11" s="31" t="s">
        <v>43</v>
      </c>
      <c r="H11" s="19"/>
      <c r="I11" s="27"/>
      <c r="J11" s="20"/>
      <c r="K11" s="22"/>
      <c r="L11" s="22"/>
      <c r="M11" s="22"/>
      <c r="N11" s="22"/>
      <c r="O11" s="22"/>
      <c r="P11" s="22"/>
      <c r="Q11" s="22"/>
      <c r="R11" s="22"/>
      <c r="S11" s="21"/>
      <c r="T11" s="23"/>
    </row>
    <row r="12" spans="1:21" ht="15.95" customHeight="1">
      <c r="A12" s="30">
        <v>2</v>
      </c>
      <c r="B12" s="31" t="str">
        <f>Auxiliar!$L$9</f>
        <v>LEÃO DO NORTE</v>
      </c>
      <c r="C12" s="32">
        <v>0</v>
      </c>
      <c r="D12" s="32" t="s">
        <v>0</v>
      </c>
      <c r="E12" s="32">
        <v>0</v>
      </c>
      <c r="F12" s="31" t="str">
        <f>Auxiliar!$L$7</f>
        <v>ELDORADO</v>
      </c>
      <c r="G12" s="31" t="s">
        <v>44</v>
      </c>
      <c r="H12" s="19"/>
      <c r="I12" s="20"/>
      <c r="J12" s="20"/>
      <c r="K12" s="22"/>
      <c r="L12" s="22"/>
      <c r="M12" s="22"/>
      <c r="N12" s="22"/>
      <c r="O12" s="22"/>
      <c r="P12" s="22"/>
      <c r="Q12" s="22"/>
      <c r="R12" s="22"/>
      <c r="S12" s="21"/>
      <c r="T12" s="23"/>
    </row>
    <row r="13" spans="1:21" ht="15.95" customHeight="1">
      <c r="I13" s="20"/>
      <c r="J13" s="20"/>
      <c r="K13" s="22"/>
      <c r="L13" s="22"/>
      <c r="M13" s="22"/>
      <c r="N13" s="22"/>
      <c r="O13" s="22"/>
      <c r="P13" s="22"/>
      <c r="Q13" s="22"/>
      <c r="R13" s="22"/>
      <c r="S13" s="21"/>
      <c r="T13" s="23"/>
    </row>
    <row r="14" spans="1:21" ht="15.95" customHeight="1">
      <c r="I14" s="20"/>
      <c r="J14" s="20"/>
      <c r="K14" s="22"/>
      <c r="L14" s="22"/>
      <c r="M14" s="22"/>
      <c r="N14" s="22"/>
      <c r="O14" s="22"/>
      <c r="P14" s="22"/>
      <c r="Q14" s="22"/>
      <c r="R14" s="22"/>
      <c r="S14" s="21"/>
      <c r="T14" s="23"/>
    </row>
    <row r="15" spans="1:21" ht="15.95" customHeight="1">
      <c r="A15" s="29" t="s">
        <v>36</v>
      </c>
      <c r="B15" s="40" t="s">
        <v>32</v>
      </c>
      <c r="C15" s="32">
        <v>1</v>
      </c>
      <c r="D15" s="32" t="s">
        <v>0</v>
      </c>
      <c r="E15" s="32">
        <v>0</v>
      </c>
      <c r="F15" s="40" t="s">
        <v>35</v>
      </c>
      <c r="G15" s="42" t="s">
        <v>30</v>
      </c>
      <c r="H15" s="19"/>
      <c r="I15" s="28" t="s">
        <v>37</v>
      </c>
      <c r="J15" s="20">
        <v>2</v>
      </c>
      <c r="K15" s="22"/>
      <c r="L15" s="22"/>
      <c r="M15" s="22"/>
      <c r="N15" s="22"/>
      <c r="O15" s="22"/>
      <c r="P15" s="22"/>
      <c r="Q15" s="22"/>
      <c r="R15" s="22"/>
      <c r="S15" s="21"/>
      <c r="T15" s="23"/>
    </row>
    <row r="16" spans="1:21" ht="15.95" customHeight="1">
      <c r="A16" s="26"/>
      <c r="B16" s="40" t="s">
        <v>33</v>
      </c>
      <c r="C16" s="32">
        <v>0</v>
      </c>
      <c r="D16" s="32" t="s">
        <v>0</v>
      </c>
      <c r="E16" s="32">
        <v>1</v>
      </c>
      <c r="F16" s="40" t="s">
        <v>31</v>
      </c>
      <c r="G16" s="37" t="s">
        <v>34</v>
      </c>
      <c r="H16" s="25"/>
      <c r="I16" s="28" t="s">
        <v>7</v>
      </c>
      <c r="J16" s="20">
        <v>5</v>
      </c>
      <c r="K16" s="22"/>
      <c r="L16" s="22"/>
      <c r="M16" s="22"/>
      <c r="N16" s="22"/>
      <c r="O16" s="22"/>
      <c r="P16" s="22"/>
      <c r="Q16" s="22"/>
      <c r="R16" s="22"/>
      <c r="S16" s="21"/>
      <c r="T16" s="23"/>
    </row>
    <row r="17" spans="1:20" ht="15.95" customHeight="1">
      <c r="I17" s="20"/>
      <c r="J17" s="20"/>
      <c r="K17" s="22"/>
      <c r="L17" s="22"/>
      <c r="M17" s="22"/>
      <c r="N17" s="22"/>
      <c r="O17" s="22"/>
      <c r="P17" s="22"/>
      <c r="Q17" s="22"/>
      <c r="R17" s="22"/>
      <c r="S17" s="21"/>
      <c r="T17" s="23"/>
    </row>
    <row r="18" spans="1:20" ht="15.95" customHeight="1">
      <c r="A18" s="29" t="s">
        <v>23</v>
      </c>
      <c r="B18" s="40" t="s">
        <v>32</v>
      </c>
      <c r="C18" s="44">
        <v>3</v>
      </c>
      <c r="D18" s="32" t="s">
        <v>0</v>
      </c>
      <c r="E18" s="44">
        <v>1</v>
      </c>
      <c r="F18" s="40" t="s">
        <v>31</v>
      </c>
      <c r="G18" s="41" t="s">
        <v>35</v>
      </c>
      <c r="I18" s="28" t="s">
        <v>6</v>
      </c>
      <c r="J18" s="20">
        <v>2</v>
      </c>
      <c r="K18" s="22"/>
      <c r="L18" s="22"/>
      <c r="M18" s="22"/>
      <c r="N18" s="22"/>
      <c r="O18" s="22"/>
      <c r="P18" s="22"/>
      <c r="Q18" s="22"/>
      <c r="R18" s="22"/>
      <c r="S18" s="21"/>
      <c r="T18" s="23"/>
    </row>
    <row r="19" spans="1:20" ht="15.95" customHeight="1">
      <c r="A19" s="26"/>
      <c r="B19" s="43"/>
      <c r="C19" s="10"/>
      <c r="D19" s="10"/>
      <c r="E19" s="10"/>
      <c r="F19" s="19"/>
      <c r="G19" s="19"/>
      <c r="H19" s="19"/>
      <c r="I19" s="20"/>
      <c r="J19" s="20"/>
      <c r="K19" s="22"/>
      <c r="L19" s="22"/>
      <c r="M19" s="22"/>
      <c r="N19" s="22"/>
      <c r="O19" s="22"/>
      <c r="P19" s="22"/>
      <c r="Q19" s="22"/>
      <c r="R19" s="22"/>
      <c r="S19" s="21"/>
      <c r="T19" s="23"/>
    </row>
    <row r="20" spans="1:20">
      <c r="A20" s="26"/>
      <c r="B20" s="19"/>
      <c r="C20" s="10"/>
      <c r="D20" s="10"/>
      <c r="E20" s="10"/>
      <c r="F20" s="19"/>
      <c r="G20" s="19"/>
      <c r="H20" s="19"/>
      <c r="I20" s="20"/>
      <c r="J20" s="20"/>
      <c r="T20" s="24"/>
    </row>
    <row r="21" spans="1:20">
      <c r="A21" s="26"/>
      <c r="B21" s="19"/>
      <c r="C21" s="10"/>
      <c r="D21" s="10"/>
      <c r="E21" s="10"/>
      <c r="F21" s="19"/>
      <c r="G21" s="19"/>
      <c r="H21" s="19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4"/>
    </row>
    <row r="22" spans="1:20">
      <c r="A22" s="26"/>
      <c r="B22" s="19"/>
      <c r="C22" s="10"/>
      <c r="D22" s="10"/>
      <c r="E22" s="10"/>
      <c r="F22" s="19"/>
      <c r="G22" s="19"/>
      <c r="H22" s="19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4"/>
    </row>
    <row r="23" spans="1:20">
      <c r="A23" s="26"/>
      <c r="B23" s="19"/>
      <c r="C23" s="10"/>
      <c r="D23" s="10"/>
      <c r="E23" s="10"/>
      <c r="F23" s="19"/>
      <c r="G23" s="19"/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4"/>
    </row>
    <row r="24" spans="1:20">
      <c r="A24" s="26"/>
      <c r="B24" s="19"/>
      <c r="C24" s="10"/>
      <c r="D24" s="10"/>
      <c r="E24" s="10"/>
      <c r="F24" s="19"/>
      <c r="G24" s="19"/>
      <c r="H24" s="19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4"/>
    </row>
    <row r="25" spans="1:20">
      <c r="A25" s="26"/>
      <c r="B25" s="19"/>
      <c r="C25" s="10"/>
      <c r="D25" s="10"/>
      <c r="E25" s="10"/>
      <c r="F25" s="19"/>
      <c r="G25" s="19"/>
      <c r="H25" s="19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4"/>
    </row>
    <row r="26" spans="1:20">
      <c r="A26" s="26"/>
      <c r="B26" s="19"/>
      <c r="C26" s="10"/>
      <c r="D26" s="10"/>
      <c r="E26" s="10"/>
      <c r="F26" s="19"/>
      <c r="G26" s="19"/>
      <c r="H26" s="19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4"/>
    </row>
    <row r="27" spans="1:20">
      <c r="A27" s="26"/>
      <c r="B27" s="19"/>
      <c r="C27" s="10"/>
      <c r="D27" s="10"/>
      <c r="E27" s="10"/>
      <c r="F27" s="19"/>
      <c r="G27" s="19"/>
      <c r="H27" s="19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4"/>
    </row>
    <row r="28" spans="1:20">
      <c r="A28" s="26"/>
      <c r="B28" s="19"/>
      <c r="C28" s="10"/>
      <c r="D28" s="10"/>
      <c r="E28" s="10"/>
      <c r="F28" s="19"/>
      <c r="G28" s="19"/>
      <c r="H28" s="19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4"/>
    </row>
    <row r="29" spans="1:20">
      <c r="A29" s="26"/>
      <c r="B29" s="19"/>
      <c r="C29" s="10"/>
      <c r="D29" s="10"/>
      <c r="E29" s="10"/>
      <c r="F29" s="19"/>
      <c r="G29" s="19"/>
      <c r="H29" s="19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4"/>
    </row>
    <row r="30" spans="1:20">
      <c r="A30" s="26"/>
      <c r="B30" s="19"/>
      <c r="C30" s="10"/>
      <c r="D30" s="10"/>
      <c r="E30" s="10"/>
      <c r="F30" s="19"/>
      <c r="G30" s="19"/>
      <c r="H30" s="19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4"/>
    </row>
    <row r="31" spans="1:20">
      <c r="A31" s="26"/>
      <c r="B31" s="19"/>
      <c r="C31" s="10"/>
      <c r="D31" s="10"/>
      <c r="E31" s="10"/>
      <c r="F31" s="19"/>
      <c r="G31" s="19"/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4"/>
    </row>
    <row r="32" spans="1:20">
      <c r="A32" s="26"/>
      <c r="B32" s="19"/>
      <c r="C32" s="10"/>
      <c r="D32" s="10"/>
      <c r="E32" s="10"/>
      <c r="F32" s="19"/>
      <c r="G32" s="19"/>
      <c r="H32" s="19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4"/>
    </row>
    <row r="33" spans="1:20">
      <c r="A33" s="26"/>
      <c r="B33" s="19"/>
      <c r="C33" s="10"/>
      <c r="D33" s="10"/>
      <c r="E33" s="10"/>
      <c r="F33" s="19"/>
      <c r="G33" s="19"/>
      <c r="H33" s="19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4"/>
    </row>
    <row r="34" spans="1:20">
      <c r="A34" s="26"/>
      <c r="B34" s="19"/>
      <c r="C34" s="10"/>
      <c r="D34" s="10"/>
      <c r="E34" s="10"/>
      <c r="F34" s="19"/>
      <c r="G34" s="19"/>
      <c r="H34" s="19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4"/>
    </row>
    <row r="35" spans="1:20">
      <c r="A35" s="26"/>
      <c r="B35" s="19"/>
      <c r="C35" s="10"/>
      <c r="D35" s="10"/>
      <c r="E35" s="10"/>
      <c r="F35" s="19"/>
      <c r="G35" s="19"/>
      <c r="H35" s="19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4"/>
    </row>
    <row r="36" spans="1:20">
      <c r="A36" s="26"/>
      <c r="B36" s="19"/>
      <c r="C36" s="10"/>
      <c r="D36" s="10"/>
      <c r="E36" s="10"/>
      <c r="F36" s="19"/>
      <c r="G36" s="19"/>
      <c r="H36" s="19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4"/>
    </row>
    <row r="37" spans="1:20">
      <c r="A37" s="26"/>
      <c r="B37" s="19"/>
      <c r="C37" s="10"/>
      <c r="D37" s="10"/>
      <c r="E37" s="10"/>
      <c r="F37" s="19"/>
      <c r="G37" s="19"/>
      <c r="H37" s="19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4"/>
    </row>
    <row r="38" spans="1:20">
      <c r="A38" s="26"/>
      <c r="B38" s="19"/>
      <c r="C38" s="10"/>
      <c r="D38" s="10"/>
      <c r="E38" s="10"/>
      <c r="F38" s="19"/>
      <c r="G38" s="19"/>
      <c r="H38" s="19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4"/>
    </row>
    <row r="39" spans="1:20">
      <c r="A39" s="26"/>
      <c r="B39" s="19"/>
      <c r="C39" s="10"/>
      <c r="D39" s="10"/>
      <c r="E39" s="10"/>
      <c r="F39" s="19"/>
      <c r="G39" s="19"/>
      <c r="H39" s="19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4"/>
    </row>
    <row r="40" spans="1:20">
      <c r="A40" s="26"/>
      <c r="B40" s="19"/>
      <c r="C40" s="10"/>
      <c r="D40" s="10"/>
      <c r="E40" s="10"/>
      <c r="F40" s="19"/>
      <c r="G40" s="19"/>
      <c r="H40" s="19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4"/>
    </row>
    <row r="41" spans="1:20">
      <c r="A41" s="26"/>
      <c r="B41" s="19"/>
      <c r="C41" s="10"/>
      <c r="D41" s="10"/>
      <c r="E41" s="10"/>
      <c r="F41" s="19"/>
      <c r="G41" s="19"/>
      <c r="H41" s="19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4"/>
    </row>
    <row r="42" spans="1:20">
      <c r="A42" s="26"/>
      <c r="B42" s="19"/>
      <c r="C42" s="10"/>
      <c r="D42" s="10"/>
      <c r="E42" s="10"/>
      <c r="F42" s="19"/>
      <c r="G42" s="19"/>
      <c r="H42" s="19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4"/>
    </row>
    <row r="43" spans="1:20">
      <c r="A43" s="26"/>
      <c r="B43" s="19"/>
      <c r="C43" s="10"/>
      <c r="D43" s="10"/>
      <c r="E43" s="10"/>
      <c r="F43" s="19"/>
      <c r="G43" s="19"/>
      <c r="H43" s="19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4"/>
    </row>
    <row r="44" spans="1:20">
      <c r="A44" s="26"/>
      <c r="B44" s="19"/>
      <c r="C44" s="10"/>
      <c r="D44" s="10"/>
      <c r="E44" s="10"/>
      <c r="F44" s="19"/>
      <c r="G44" s="19"/>
      <c r="H44" s="19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4"/>
    </row>
    <row r="45" spans="1:20">
      <c r="A45" s="26"/>
      <c r="B45" s="19"/>
      <c r="C45" s="10"/>
      <c r="D45" s="10"/>
      <c r="E45" s="10"/>
      <c r="F45" s="19"/>
      <c r="G45" s="19"/>
      <c r="H45" s="19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4"/>
    </row>
    <row r="46" spans="1:20">
      <c r="A46" s="26"/>
      <c r="B46" s="19"/>
      <c r="C46" s="10"/>
      <c r="D46" s="10"/>
      <c r="E46" s="10"/>
      <c r="F46" s="19"/>
      <c r="G46" s="19"/>
      <c r="H46" s="19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4"/>
    </row>
    <row r="47" spans="1:20">
      <c r="A47" s="26"/>
      <c r="B47" s="19"/>
      <c r="C47" s="10"/>
      <c r="D47" s="10"/>
      <c r="E47" s="10"/>
      <c r="F47" s="19"/>
      <c r="G47" s="19"/>
      <c r="H47" s="19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4"/>
    </row>
    <row r="48" spans="1:20">
      <c r="A48" s="26"/>
      <c r="B48" s="19"/>
      <c r="C48" s="10"/>
      <c r="D48" s="10"/>
      <c r="E48" s="10"/>
      <c r="F48" s="19"/>
      <c r="G48" s="19"/>
      <c r="H48" s="19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4"/>
    </row>
    <row r="49" spans="1:20">
      <c r="A49" s="26"/>
      <c r="B49" s="19"/>
      <c r="C49" s="10"/>
      <c r="D49" s="10"/>
      <c r="E49" s="10"/>
      <c r="F49" s="19"/>
      <c r="G49" s="19"/>
      <c r="H49" s="19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4"/>
    </row>
    <row r="50" spans="1:20">
      <c r="A50" s="26"/>
      <c r="B50" s="19"/>
      <c r="C50" s="10"/>
      <c r="D50" s="10"/>
      <c r="E50" s="10"/>
      <c r="F50" s="19"/>
      <c r="G50" s="19"/>
      <c r="H50" s="19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4"/>
    </row>
    <row r="51" spans="1:20">
      <c r="A51" s="26"/>
      <c r="B51" s="19"/>
      <c r="C51" s="10"/>
      <c r="D51" s="10"/>
      <c r="E51" s="10"/>
      <c r="F51" s="19"/>
      <c r="G51" s="19"/>
      <c r="H51" s="19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4"/>
    </row>
    <row r="52" spans="1:20">
      <c r="A52" s="26"/>
      <c r="B52" s="19"/>
      <c r="C52" s="10"/>
      <c r="D52" s="10"/>
      <c r="E52" s="10"/>
      <c r="F52" s="19"/>
      <c r="G52" s="19"/>
      <c r="H52" s="19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4"/>
    </row>
    <row r="53" spans="1:20">
      <c r="A53" s="26"/>
      <c r="B53" s="19"/>
      <c r="C53" s="10"/>
      <c r="D53" s="10"/>
      <c r="E53" s="10"/>
      <c r="F53" s="19"/>
      <c r="G53" s="19"/>
      <c r="H53" s="19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4"/>
    </row>
    <row r="54" spans="1:20">
      <c r="A54" s="26"/>
      <c r="B54" s="19"/>
      <c r="C54" s="10"/>
      <c r="D54" s="10"/>
      <c r="E54" s="10"/>
      <c r="F54" s="19"/>
      <c r="G54" s="19"/>
      <c r="H54" s="19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4"/>
    </row>
    <row r="55" spans="1:20">
      <c r="A55" s="26"/>
      <c r="B55" s="19"/>
      <c r="C55" s="10"/>
      <c r="D55" s="10"/>
      <c r="E55" s="10"/>
      <c r="F55" s="19"/>
      <c r="G55" s="19"/>
      <c r="H55" s="19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4"/>
    </row>
    <row r="56" spans="1:20">
      <c r="A56" s="26"/>
      <c r="B56" s="19"/>
      <c r="C56" s="10"/>
      <c r="D56" s="10"/>
      <c r="E56" s="10"/>
      <c r="F56" s="19"/>
      <c r="G56" s="19"/>
      <c r="H56" s="19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4"/>
    </row>
    <row r="57" spans="1:20">
      <c r="A57" s="26"/>
      <c r="B57" s="19"/>
      <c r="C57" s="10"/>
      <c r="D57" s="10"/>
      <c r="E57" s="10"/>
      <c r="F57" s="19"/>
      <c r="G57" s="19"/>
      <c r="H57" s="19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4"/>
    </row>
    <row r="58" spans="1:20">
      <c r="A58" s="26"/>
      <c r="B58" s="19"/>
      <c r="C58" s="10"/>
      <c r="D58" s="10"/>
      <c r="E58" s="10"/>
      <c r="F58" s="19"/>
      <c r="G58" s="19"/>
      <c r="H58" s="19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4"/>
    </row>
    <row r="59" spans="1:20">
      <c r="A59" s="26"/>
      <c r="B59" s="19"/>
      <c r="C59" s="10"/>
      <c r="D59" s="10"/>
      <c r="E59" s="10"/>
      <c r="F59" s="19"/>
      <c r="G59" s="19"/>
      <c r="H59" s="19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4"/>
    </row>
    <row r="60" spans="1:20">
      <c r="A60" s="26"/>
      <c r="B60" s="19"/>
      <c r="C60" s="10"/>
      <c r="D60" s="10"/>
      <c r="E60" s="10"/>
      <c r="F60" s="19"/>
      <c r="G60" s="19"/>
      <c r="H60" s="19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4"/>
    </row>
    <row r="61" spans="1:20">
      <c r="A61" s="26"/>
      <c r="B61" s="19"/>
      <c r="C61" s="10"/>
      <c r="D61" s="10"/>
      <c r="E61" s="10"/>
      <c r="F61" s="19"/>
      <c r="G61" s="19"/>
      <c r="H61" s="19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4"/>
    </row>
    <row r="62" spans="1:20">
      <c r="A62" s="26"/>
      <c r="B62" s="19"/>
      <c r="C62" s="10"/>
      <c r="D62" s="10"/>
      <c r="E62" s="10"/>
      <c r="F62" s="19"/>
      <c r="G62" s="19"/>
      <c r="H62" s="19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4"/>
    </row>
    <row r="63" spans="1:20">
      <c r="A63" s="26"/>
      <c r="B63" s="19"/>
      <c r="C63" s="10"/>
      <c r="D63" s="10"/>
      <c r="E63" s="10"/>
      <c r="F63" s="19"/>
      <c r="G63" s="19"/>
      <c r="H63" s="19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4"/>
    </row>
    <row r="64" spans="1:20">
      <c r="A64" s="26"/>
      <c r="B64" s="19"/>
      <c r="C64" s="10"/>
      <c r="D64" s="10"/>
      <c r="E64" s="10"/>
      <c r="F64" s="19"/>
      <c r="G64" s="19"/>
      <c r="H64" s="19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4"/>
    </row>
    <row r="65" spans="1:20">
      <c r="A65" s="26"/>
      <c r="B65" s="19"/>
      <c r="C65" s="10"/>
      <c r="D65" s="10"/>
      <c r="E65" s="10"/>
      <c r="F65" s="19"/>
      <c r="G65" s="19"/>
      <c r="H65" s="19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4"/>
    </row>
    <row r="66" spans="1:20">
      <c r="A66" s="26"/>
      <c r="B66" s="19"/>
      <c r="C66" s="10"/>
      <c r="D66" s="10"/>
      <c r="E66" s="10"/>
      <c r="F66" s="19"/>
      <c r="G66" s="19"/>
      <c r="H66" s="19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4"/>
    </row>
    <row r="67" spans="1:20">
      <c r="A67" s="26"/>
      <c r="B67" s="19"/>
      <c r="C67" s="10"/>
      <c r="D67" s="10"/>
      <c r="E67" s="10"/>
      <c r="F67" s="19"/>
      <c r="G67" s="19"/>
      <c r="H67" s="19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4"/>
    </row>
    <row r="68" spans="1:20">
      <c r="A68" s="26"/>
      <c r="B68" s="19"/>
      <c r="C68" s="10"/>
      <c r="D68" s="10"/>
      <c r="E68" s="10"/>
      <c r="F68" s="19"/>
      <c r="G68" s="19"/>
      <c r="H68" s="19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4"/>
    </row>
    <row r="69" spans="1:20">
      <c r="A69" s="26"/>
      <c r="B69" s="19"/>
      <c r="C69" s="10"/>
      <c r="D69" s="10"/>
      <c r="E69" s="10"/>
      <c r="F69" s="19"/>
      <c r="G69" s="19"/>
      <c r="H69" s="19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4"/>
    </row>
    <row r="70" spans="1:20">
      <c r="A70" s="26"/>
      <c r="B70" s="19"/>
      <c r="C70" s="10"/>
      <c r="D70" s="10"/>
      <c r="E70" s="10"/>
      <c r="F70" s="19"/>
      <c r="G70" s="19"/>
      <c r="H70" s="19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4"/>
    </row>
    <row r="71" spans="1:20">
      <c r="A71" s="26"/>
      <c r="B71" s="19"/>
      <c r="C71" s="10"/>
      <c r="D71" s="10"/>
      <c r="E71" s="10"/>
      <c r="F71" s="19"/>
      <c r="G71" s="19"/>
      <c r="H71" s="19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4"/>
    </row>
    <row r="72" spans="1:20">
      <c r="A72" s="26"/>
      <c r="B72" s="19"/>
      <c r="C72" s="10"/>
      <c r="D72" s="10"/>
      <c r="E72" s="10"/>
      <c r="F72" s="19"/>
      <c r="G72" s="19"/>
      <c r="H72" s="19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4"/>
    </row>
    <row r="73" spans="1:20">
      <c r="A73" s="26"/>
      <c r="B73" s="19"/>
      <c r="C73" s="10"/>
      <c r="D73" s="10"/>
      <c r="E73" s="10"/>
      <c r="F73" s="19"/>
      <c r="G73" s="19"/>
      <c r="H73" s="19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4"/>
    </row>
    <row r="74" spans="1:20">
      <c r="A74" s="26"/>
      <c r="B74" s="19"/>
      <c r="C74" s="10"/>
      <c r="D74" s="10"/>
      <c r="E74" s="10"/>
      <c r="F74" s="19"/>
      <c r="G74" s="19"/>
      <c r="H74" s="19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4"/>
    </row>
    <row r="75" spans="1:20">
      <c r="A75" s="26"/>
      <c r="B75" s="19"/>
      <c r="C75" s="10"/>
      <c r="D75" s="10"/>
      <c r="E75" s="10"/>
      <c r="F75" s="19"/>
      <c r="G75" s="19"/>
      <c r="H75" s="19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4"/>
    </row>
    <row r="76" spans="1:20">
      <c r="A76" s="26"/>
      <c r="B76" s="19"/>
      <c r="C76" s="10"/>
      <c r="D76" s="10"/>
      <c r="E76" s="10"/>
      <c r="F76" s="19"/>
      <c r="G76" s="19"/>
      <c r="H76" s="19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4"/>
    </row>
    <row r="77" spans="1:20">
      <c r="A77" s="26"/>
      <c r="B77" s="19"/>
      <c r="C77" s="10"/>
      <c r="D77" s="10"/>
      <c r="E77" s="10"/>
      <c r="F77" s="19"/>
      <c r="G77" s="19"/>
      <c r="H77" s="19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4"/>
    </row>
    <row r="78" spans="1:20">
      <c r="A78" s="26"/>
      <c r="B78" s="19"/>
      <c r="C78" s="10"/>
      <c r="D78" s="10"/>
      <c r="E78" s="10"/>
      <c r="F78" s="19"/>
      <c r="G78" s="19"/>
      <c r="H78" s="19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4"/>
    </row>
    <row r="79" spans="1:20">
      <c r="A79" s="26"/>
      <c r="B79" s="19"/>
      <c r="C79" s="10"/>
      <c r="D79" s="10"/>
      <c r="E79" s="10"/>
      <c r="F79" s="19"/>
      <c r="G79" s="19"/>
      <c r="H79" s="19"/>
      <c r="I79" s="20"/>
    </row>
    <row r="80" spans="1:20">
      <c r="A80" s="26"/>
      <c r="B80" s="19"/>
      <c r="C80" s="10"/>
      <c r="D80" s="10"/>
      <c r="E80" s="10"/>
      <c r="F80" s="19"/>
      <c r="G80" s="19"/>
      <c r="H80" s="19"/>
      <c r="I80" s="20"/>
    </row>
    <row r="81" spans="1:9">
      <c r="A81" s="26"/>
      <c r="B81" s="19"/>
      <c r="C81" s="10"/>
      <c r="D81" s="10"/>
      <c r="E81" s="10"/>
      <c r="F81" s="19"/>
      <c r="G81" s="19"/>
      <c r="H81" s="19"/>
      <c r="I81" s="20"/>
    </row>
    <row r="82" spans="1:9">
      <c r="A82" s="26"/>
      <c r="B82" s="19"/>
      <c r="C82" s="10"/>
      <c r="D82" s="10"/>
      <c r="E82" s="10"/>
      <c r="F82" s="19"/>
      <c r="G82" s="19"/>
      <c r="H82" s="19"/>
      <c r="I82" s="20"/>
    </row>
    <row r="83" spans="1:9">
      <c r="A83" s="26"/>
      <c r="B83" s="19"/>
      <c r="C83" s="10"/>
      <c r="D83" s="10"/>
      <c r="E83" s="10"/>
      <c r="F83" s="19"/>
      <c r="G83" s="19"/>
      <c r="H83" s="19"/>
      <c r="I83" s="20"/>
    </row>
    <row r="84" spans="1:9">
      <c r="A84" s="26"/>
      <c r="B84" s="19"/>
      <c r="C84" s="10"/>
      <c r="D84" s="10"/>
      <c r="E84" s="10"/>
      <c r="F84" s="19"/>
      <c r="G84" s="19"/>
      <c r="H84" s="19"/>
      <c r="I84" s="20"/>
    </row>
    <row r="85" spans="1:9">
      <c r="A85" s="26"/>
      <c r="B85" s="19"/>
      <c r="C85" s="10"/>
      <c r="D85" s="10"/>
      <c r="E85" s="10"/>
      <c r="F85" s="19"/>
      <c r="G85" s="19"/>
      <c r="H85" s="19"/>
      <c r="I85" s="20"/>
    </row>
    <row r="86" spans="1:9">
      <c r="A86" s="26"/>
      <c r="B86" s="19"/>
      <c r="C86" s="10"/>
      <c r="D86" s="10"/>
      <c r="E86" s="10"/>
      <c r="F86" s="19"/>
      <c r="G86" s="19"/>
      <c r="H86" s="19"/>
      <c r="I86" s="20"/>
    </row>
    <row r="87" spans="1:9">
      <c r="A87" s="26"/>
      <c r="B87" s="19"/>
      <c r="C87" s="10"/>
      <c r="D87" s="10"/>
      <c r="E87" s="10"/>
      <c r="F87" s="19"/>
      <c r="G87" s="19"/>
      <c r="H87" s="19"/>
      <c r="I87" s="20"/>
    </row>
    <row r="88" spans="1:9">
      <c r="A88" s="26"/>
      <c r="B88" s="19"/>
      <c r="C88" s="10"/>
      <c r="D88" s="10"/>
      <c r="E88" s="10"/>
      <c r="F88" s="19"/>
      <c r="G88" s="19"/>
      <c r="H88" s="19"/>
      <c r="I88" s="20"/>
    </row>
    <row r="89" spans="1:9">
      <c r="A89" s="26"/>
      <c r="B89" s="19"/>
      <c r="C89" s="10"/>
      <c r="D89" s="10"/>
      <c r="E89" s="10"/>
      <c r="F89" s="19"/>
      <c r="G89" s="19"/>
      <c r="H89" s="19"/>
      <c r="I89" s="20"/>
    </row>
    <row r="90" spans="1:9">
      <c r="A90" s="26"/>
      <c r="B90" s="19"/>
      <c r="C90" s="10"/>
      <c r="D90" s="10"/>
      <c r="E90" s="10"/>
      <c r="F90" s="19"/>
      <c r="G90" s="19"/>
      <c r="H90" s="19"/>
      <c r="I90" s="20"/>
    </row>
    <row r="91" spans="1:9">
      <c r="A91" s="26"/>
      <c r="B91" s="19"/>
      <c r="C91" s="10"/>
      <c r="D91" s="10"/>
      <c r="E91" s="10"/>
      <c r="F91" s="19"/>
      <c r="G91" s="19"/>
      <c r="H91" s="19"/>
      <c r="I91" s="20"/>
    </row>
    <row r="92" spans="1:9">
      <c r="A92" s="26"/>
      <c r="B92" s="19"/>
      <c r="C92" s="10"/>
      <c r="D92" s="10"/>
      <c r="E92" s="10"/>
      <c r="F92" s="19"/>
      <c r="G92" s="19"/>
      <c r="H92" s="19"/>
      <c r="I92" s="20"/>
    </row>
    <row r="93" spans="1:9">
      <c r="A93" s="26"/>
      <c r="B93" s="19"/>
      <c r="C93" s="10"/>
      <c r="D93" s="10"/>
      <c r="E93" s="10"/>
      <c r="F93" s="19"/>
      <c r="G93" s="19"/>
      <c r="H93" s="19"/>
      <c r="I93" s="20"/>
    </row>
    <row r="94" spans="1:9">
      <c r="A94" s="26"/>
      <c r="B94" s="19"/>
      <c r="C94" s="10"/>
      <c r="D94" s="10"/>
      <c r="E94" s="10"/>
      <c r="F94" s="19"/>
      <c r="G94" s="19"/>
      <c r="H94" s="19"/>
      <c r="I94" s="20"/>
    </row>
    <row r="95" spans="1:9">
      <c r="A95" s="26"/>
      <c r="B95" s="19"/>
      <c r="C95" s="10"/>
      <c r="D95" s="10"/>
      <c r="E95" s="10"/>
      <c r="F95" s="19"/>
      <c r="G95" s="19"/>
      <c r="H95" s="19"/>
      <c r="I95" s="20"/>
    </row>
    <row r="96" spans="1:9">
      <c r="A96" s="26"/>
      <c r="B96" s="19"/>
      <c r="C96" s="10"/>
      <c r="D96" s="10"/>
      <c r="E96" s="10"/>
      <c r="F96" s="19"/>
      <c r="G96" s="19"/>
      <c r="H96" s="19"/>
      <c r="I96" s="20"/>
    </row>
    <row r="97" spans="1:9">
      <c r="A97" s="26"/>
      <c r="B97" s="19"/>
      <c r="C97" s="10"/>
      <c r="D97" s="10"/>
      <c r="E97" s="10"/>
      <c r="F97" s="19"/>
      <c r="G97" s="19"/>
      <c r="H97" s="19"/>
      <c r="I97" s="20"/>
    </row>
    <row r="98" spans="1:9">
      <c r="A98" s="26"/>
      <c r="B98" s="19"/>
      <c r="C98" s="10"/>
      <c r="D98" s="10"/>
      <c r="E98" s="10"/>
      <c r="F98" s="19"/>
      <c r="G98" s="19"/>
      <c r="H98" s="19"/>
      <c r="I98" s="20"/>
    </row>
    <row r="99" spans="1:9">
      <c r="A99" s="26"/>
      <c r="B99" s="19"/>
      <c r="C99" s="10"/>
      <c r="D99" s="10"/>
      <c r="E99" s="10"/>
      <c r="F99" s="19"/>
      <c r="G99" s="19"/>
      <c r="H99" s="19"/>
      <c r="I99" s="20"/>
    </row>
    <row r="100" spans="1:9">
      <c r="A100" s="26"/>
      <c r="B100" s="19"/>
      <c r="C100" s="10"/>
      <c r="D100" s="10"/>
      <c r="E100" s="10"/>
      <c r="F100" s="19"/>
      <c r="G100" s="19"/>
      <c r="H100" s="19"/>
      <c r="I100" s="20"/>
    </row>
    <row r="101" spans="1:9">
      <c r="A101" s="26"/>
      <c r="B101" s="19"/>
      <c r="C101" s="10"/>
      <c r="D101" s="10"/>
      <c r="E101" s="10"/>
      <c r="F101" s="19"/>
      <c r="G101" s="19"/>
      <c r="H101" s="19"/>
      <c r="I101" s="20"/>
    </row>
    <row r="102" spans="1:9">
      <c r="A102" s="26"/>
      <c r="B102" s="19"/>
      <c r="C102" s="10"/>
      <c r="D102" s="10"/>
      <c r="E102" s="10"/>
      <c r="F102" s="19"/>
      <c r="G102" s="19"/>
      <c r="H102" s="19"/>
      <c r="I102" s="20"/>
    </row>
    <row r="103" spans="1:9">
      <c r="A103" s="26"/>
      <c r="B103" s="19"/>
      <c r="C103" s="10"/>
      <c r="D103" s="10"/>
      <c r="E103" s="10"/>
      <c r="F103" s="19"/>
      <c r="G103" s="19"/>
      <c r="H103" s="19"/>
      <c r="I103" s="20"/>
    </row>
    <row r="104" spans="1:9">
      <c r="A104" s="26"/>
      <c r="B104" s="19"/>
      <c r="C104" s="10"/>
      <c r="D104" s="10"/>
      <c r="E104" s="10"/>
      <c r="F104" s="19"/>
      <c r="G104" s="19"/>
      <c r="H104" s="19"/>
      <c r="I104" s="20"/>
    </row>
    <row r="105" spans="1:9">
      <c r="A105" s="26"/>
      <c r="B105" s="19"/>
      <c r="C105" s="10"/>
      <c r="D105" s="10"/>
      <c r="E105" s="10"/>
      <c r="F105" s="19"/>
      <c r="G105" s="19"/>
      <c r="H105" s="19"/>
      <c r="I105" s="20"/>
    </row>
    <row r="106" spans="1:9">
      <c r="A106" s="26"/>
      <c r="B106" s="19"/>
      <c r="C106" s="10"/>
      <c r="D106" s="10"/>
      <c r="E106" s="10"/>
      <c r="F106" s="19"/>
      <c r="G106" s="19"/>
      <c r="H106" s="19"/>
      <c r="I106" s="20"/>
    </row>
    <row r="107" spans="1:9">
      <c r="A107" s="26"/>
      <c r="B107" s="19"/>
      <c r="C107" s="10"/>
      <c r="D107" s="10"/>
      <c r="E107" s="10"/>
      <c r="F107" s="19"/>
      <c r="G107" s="19"/>
      <c r="H107" s="19"/>
      <c r="I107" s="20"/>
    </row>
    <row r="108" spans="1:9">
      <c r="A108" s="26"/>
      <c r="B108" s="19"/>
      <c r="C108" s="10"/>
      <c r="D108" s="10"/>
      <c r="E108" s="10"/>
      <c r="F108" s="19"/>
      <c r="G108" s="19"/>
      <c r="H108" s="19"/>
      <c r="I108" s="20"/>
    </row>
    <row r="109" spans="1:9">
      <c r="A109" s="26"/>
      <c r="B109" s="19"/>
      <c r="C109" s="10"/>
      <c r="D109" s="10"/>
      <c r="E109" s="10"/>
      <c r="F109" s="19"/>
      <c r="G109" s="19"/>
      <c r="H109" s="19"/>
      <c r="I109" s="20"/>
    </row>
    <row r="110" spans="1:9">
      <c r="A110" s="26"/>
      <c r="B110" s="19"/>
      <c r="C110" s="10"/>
      <c r="D110" s="10"/>
      <c r="E110" s="10"/>
      <c r="F110" s="19"/>
      <c r="G110" s="19"/>
      <c r="H110" s="19"/>
      <c r="I110" s="20"/>
    </row>
    <row r="111" spans="1:9">
      <c r="A111" s="26"/>
      <c r="B111" s="19"/>
      <c r="C111" s="10"/>
      <c r="D111" s="10"/>
      <c r="E111" s="10"/>
      <c r="F111" s="19"/>
      <c r="G111" s="19"/>
      <c r="H111" s="19"/>
      <c r="I111" s="20"/>
    </row>
    <row r="112" spans="1:9">
      <c r="A112" s="26"/>
      <c r="B112" s="19"/>
      <c r="C112" s="10"/>
      <c r="D112" s="10"/>
      <c r="E112" s="10"/>
      <c r="F112" s="19"/>
      <c r="G112" s="19"/>
      <c r="H112" s="19"/>
      <c r="I112" s="20"/>
    </row>
    <row r="113" spans="1:9">
      <c r="A113" s="26"/>
      <c r="B113" s="19"/>
      <c r="C113" s="10"/>
      <c r="D113" s="10"/>
      <c r="E113" s="10"/>
      <c r="F113" s="19"/>
      <c r="G113" s="19"/>
      <c r="H113" s="19"/>
      <c r="I113" s="20"/>
    </row>
    <row r="114" spans="1:9">
      <c r="A114" s="26"/>
      <c r="B114" s="19"/>
      <c r="C114" s="10"/>
      <c r="D114" s="10"/>
      <c r="E114" s="10"/>
      <c r="F114" s="19"/>
      <c r="G114" s="19"/>
      <c r="H114" s="19"/>
      <c r="I114" s="20"/>
    </row>
    <row r="115" spans="1:9">
      <c r="A115" s="26"/>
      <c r="B115" s="19"/>
      <c r="C115" s="10"/>
      <c r="D115" s="10"/>
      <c r="E115" s="10"/>
      <c r="F115" s="19"/>
      <c r="G115" s="19"/>
      <c r="H115" s="19"/>
      <c r="I115" s="20"/>
    </row>
    <row r="116" spans="1:9">
      <c r="A116" s="26"/>
      <c r="B116" s="19"/>
      <c r="C116" s="10"/>
      <c r="D116" s="10"/>
      <c r="E116" s="10"/>
      <c r="F116" s="19"/>
      <c r="G116" s="19"/>
      <c r="H116" s="19"/>
      <c r="I116" s="20"/>
    </row>
    <row r="117" spans="1:9">
      <c r="A117" s="26"/>
      <c r="B117" s="19"/>
      <c r="C117" s="10"/>
      <c r="D117" s="10"/>
      <c r="E117" s="10"/>
      <c r="F117" s="19"/>
      <c r="G117" s="19"/>
      <c r="H117" s="19"/>
      <c r="I117" s="20"/>
    </row>
    <row r="118" spans="1:9">
      <c r="A118" s="26"/>
      <c r="B118" s="19"/>
      <c r="C118" s="10"/>
      <c r="D118" s="10"/>
      <c r="E118" s="10"/>
      <c r="F118" s="19"/>
      <c r="G118" s="19"/>
      <c r="H118" s="19"/>
      <c r="I118" s="20"/>
    </row>
    <row r="119" spans="1:9">
      <c r="A119" s="26"/>
      <c r="B119" s="19"/>
      <c r="C119" s="10"/>
      <c r="D119" s="10"/>
      <c r="E119" s="10"/>
      <c r="F119" s="19"/>
      <c r="G119" s="19"/>
      <c r="H119" s="19"/>
      <c r="I119" s="20"/>
    </row>
    <row r="120" spans="1:9">
      <c r="A120" s="26"/>
      <c r="B120" s="19"/>
      <c r="C120" s="10"/>
      <c r="D120" s="10"/>
      <c r="E120" s="10"/>
      <c r="F120" s="19"/>
      <c r="G120" s="19"/>
      <c r="H120" s="19"/>
      <c r="I120" s="20"/>
    </row>
    <row r="121" spans="1:9">
      <c r="A121" s="26"/>
      <c r="B121" s="19"/>
      <c r="C121" s="10"/>
      <c r="D121" s="10"/>
      <c r="E121" s="10"/>
      <c r="F121" s="19"/>
      <c r="G121" s="19"/>
      <c r="H121" s="19"/>
      <c r="I121" s="20"/>
    </row>
    <row r="122" spans="1:9">
      <c r="A122" s="26"/>
      <c r="B122" s="19"/>
      <c r="C122" s="10"/>
      <c r="D122" s="10"/>
      <c r="E122" s="10"/>
      <c r="F122" s="19"/>
      <c r="G122" s="19"/>
      <c r="H122" s="19"/>
      <c r="I122" s="20"/>
    </row>
    <row r="123" spans="1:9">
      <c r="A123" s="26"/>
      <c r="B123" s="19"/>
      <c r="C123" s="10"/>
      <c r="D123" s="10"/>
      <c r="E123" s="10"/>
      <c r="F123" s="19"/>
      <c r="G123" s="19"/>
      <c r="H123" s="19"/>
      <c r="I123" s="20"/>
    </row>
    <row r="124" spans="1:9">
      <c r="A124" s="26"/>
      <c r="B124" s="19"/>
      <c r="C124" s="10"/>
      <c r="D124" s="10"/>
      <c r="E124" s="10"/>
      <c r="F124" s="19"/>
      <c r="G124" s="19"/>
      <c r="H124" s="19"/>
      <c r="I124" s="20"/>
    </row>
    <row r="125" spans="1:9">
      <c r="A125" s="26"/>
      <c r="B125" s="19"/>
      <c r="C125" s="10"/>
      <c r="D125" s="10"/>
      <c r="E125" s="10"/>
      <c r="F125" s="19"/>
      <c r="G125" s="19"/>
      <c r="H125" s="19"/>
      <c r="I125" s="20"/>
    </row>
    <row r="126" spans="1:9">
      <c r="A126" s="26"/>
      <c r="B126" s="19"/>
      <c r="C126" s="10"/>
      <c r="D126" s="10"/>
      <c r="E126" s="10"/>
      <c r="F126" s="19"/>
      <c r="G126" s="19"/>
      <c r="H126" s="19"/>
      <c r="I126" s="20"/>
    </row>
    <row r="127" spans="1:9">
      <c r="A127" s="26"/>
      <c r="B127" s="19"/>
      <c r="C127" s="10"/>
      <c r="D127" s="10"/>
      <c r="E127" s="10"/>
      <c r="F127" s="19"/>
      <c r="G127" s="19"/>
      <c r="H127" s="19"/>
      <c r="I127" s="20"/>
    </row>
    <row r="128" spans="1:9">
      <c r="A128" s="26"/>
      <c r="B128" s="19"/>
      <c r="C128" s="10"/>
      <c r="D128" s="10"/>
      <c r="E128" s="10"/>
      <c r="F128" s="19"/>
      <c r="G128" s="19"/>
      <c r="H128" s="19"/>
      <c r="I128" s="20"/>
    </row>
    <row r="129" spans="1:9">
      <c r="A129" s="26"/>
      <c r="B129" s="19"/>
      <c r="C129" s="10"/>
      <c r="D129" s="10"/>
      <c r="E129" s="10"/>
      <c r="F129" s="19"/>
      <c r="G129" s="19"/>
      <c r="H129" s="19"/>
      <c r="I129" s="20"/>
    </row>
    <row r="130" spans="1:9">
      <c r="A130" s="26"/>
      <c r="B130" s="19"/>
      <c r="C130" s="10"/>
      <c r="D130" s="10"/>
      <c r="E130" s="10"/>
      <c r="F130" s="19"/>
      <c r="G130" s="19"/>
      <c r="H130" s="19"/>
      <c r="I130" s="20"/>
    </row>
    <row r="131" spans="1:9">
      <c r="A131" s="26"/>
      <c r="B131" s="19"/>
      <c r="C131" s="10"/>
      <c r="D131" s="10"/>
      <c r="E131" s="10"/>
      <c r="F131" s="19"/>
      <c r="G131" s="19"/>
      <c r="H131" s="19"/>
      <c r="I131" s="20"/>
    </row>
    <row r="132" spans="1:9">
      <c r="A132" s="26"/>
      <c r="B132" s="19"/>
      <c r="C132" s="10"/>
      <c r="D132" s="10"/>
      <c r="E132" s="10"/>
      <c r="F132" s="19"/>
      <c r="G132" s="19"/>
      <c r="H132" s="19"/>
      <c r="I132" s="20"/>
    </row>
    <row r="133" spans="1:9">
      <c r="A133" s="26"/>
      <c r="B133" s="19"/>
      <c r="C133" s="10"/>
      <c r="D133" s="10"/>
      <c r="E133" s="10"/>
      <c r="F133" s="19"/>
      <c r="G133" s="19"/>
      <c r="H133" s="19"/>
      <c r="I133" s="20"/>
    </row>
    <row r="134" spans="1:9">
      <c r="A134" s="26"/>
      <c r="B134" s="19"/>
      <c r="C134" s="10"/>
      <c r="D134" s="10"/>
      <c r="E134" s="10"/>
      <c r="F134" s="19"/>
      <c r="G134" s="19"/>
      <c r="H134" s="19"/>
      <c r="I134" s="20"/>
    </row>
    <row r="135" spans="1:9">
      <c r="A135" s="26"/>
      <c r="B135" s="19"/>
      <c r="C135" s="10"/>
      <c r="D135" s="10"/>
      <c r="E135" s="10"/>
      <c r="F135" s="19"/>
      <c r="G135" s="19"/>
      <c r="H135" s="19"/>
      <c r="I135" s="20"/>
    </row>
    <row r="136" spans="1:9">
      <c r="A136" s="26"/>
      <c r="B136" s="19"/>
      <c r="C136" s="10"/>
      <c r="D136" s="10"/>
      <c r="E136" s="10"/>
      <c r="F136" s="19"/>
      <c r="G136" s="19"/>
      <c r="H136" s="19"/>
      <c r="I136" s="20"/>
    </row>
    <row r="137" spans="1:9">
      <c r="A137" s="26"/>
      <c r="B137" s="19"/>
      <c r="C137" s="10"/>
      <c r="D137" s="10"/>
      <c r="E137" s="10"/>
      <c r="F137" s="19"/>
      <c r="G137" s="19"/>
      <c r="H137" s="19"/>
      <c r="I137" s="20"/>
    </row>
    <row r="138" spans="1:9">
      <c r="A138" s="26"/>
      <c r="B138" s="19"/>
      <c r="C138" s="10"/>
      <c r="D138" s="10"/>
      <c r="E138" s="10"/>
      <c r="F138" s="19"/>
      <c r="G138" s="19"/>
      <c r="H138" s="19"/>
      <c r="I138" s="20"/>
    </row>
    <row r="139" spans="1:9">
      <c r="A139" s="26"/>
      <c r="B139" s="19"/>
      <c r="C139" s="10"/>
      <c r="D139" s="10"/>
      <c r="E139" s="10"/>
      <c r="F139" s="19"/>
      <c r="G139" s="19"/>
      <c r="H139" s="19"/>
      <c r="I139" s="20"/>
    </row>
    <row r="140" spans="1:9">
      <c r="A140" s="26"/>
      <c r="B140" s="19"/>
      <c r="C140" s="10"/>
      <c r="D140" s="10"/>
      <c r="E140" s="10"/>
      <c r="F140" s="19"/>
      <c r="G140" s="19"/>
      <c r="H140" s="19"/>
      <c r="I140" s="20"/>
    </row>
    <row r="141" spans="1:9">
      <c r="A141" s="26"/>
      <c r="B141" s="19"/>
      <c r="C141" s="10"/>
      <c r="D141" s="10"/>
      <c r="E141" s="10"/>
      <c r="F141" s="19"/>
      <c r="G141" s="19"/>
      <c r="H141" s="19"/>
      <c r="I141" s="20"/>
    </row>
    <row r="142" spans="1:9">
      <c r="A142" s="26"/>
      <c r="B142" s="19"/>
      <c r="C142" s="10"/>
      <c r="D142" s="10"/>
      <c r="E142" s="10"/>
      <c r="F142" s="19"/>
      <c r="G142" s="19"/>
      <c r="H142" s="19"/>
      <c r="I142" s="20"/>
    </row>
    <row r="143" spans="1:9">
      <c r="A143" s="26"/>
      <c r="B143" s="19"/>
      <c r="C143" s="10"/>
      <c r="D143" s="10"/>
      <c r="E143" s="10"/>
      <c r="F143" s="19"/>
      <c r="G143" s="19"/>
      <c r="H143" s="19"/>
      <c r="I143" s="20"/>
    </row>
    <row r="144" spans="1:9">
      <c r="A144" s="26"/>
      <c r="B144" s="19"/>
      <c r="C144" s="10"/>
      <c r="D144" s="10"/>
      <c r="E144" s="10"/>
      <c r="F144" s="19"/>
      <c r="G144" s="19"/>
      <c r="H144" s="19"/>
      <c r="I144" s="20"/>
    </row>
    <row r="145" spans="1:9">
      <c r="A145" s="26"/>
      <c r="B145" s="19"/>
      <c r="C145" s="10"/>
      <c r="D145" s="10"/>
      <c r="E145" s="10"/>
      <c r="F145" s="19"/>
      <c r="G145" s="19"/>
      <c r="H145" s="19"/>
      <c r="I145" s="20"/>
    </row>
    <row r="146" spans="1:9">
      <c r="A146" s="26"/>
      <c r="B146" s="19"/>
      <c r="C146" s="10"/>
      <c r="D146" s="10"/>
      <c r="E146" s="10"/>
      <c r="F146" s="19"/>
      <c r="G146" s="19"/>
      <c r="H146" s="19"/>
      <c r="I146" s="20"/>
    </row>
    <row r="147" spans="1:9">
      <c r="A147" s="26"/>
      <c r="B147" s="19"/>
      <c r="C147" s="10"/>
      <c r="D147" s="10"/>
      <c r="E147" s="10"/>
      <c r="F147" s="19"/>
      <c r="G147" s="19"/>
      <c r="H147" s="19"/>
      <c r="I147" s="20"/>
    </row>
    <row r="148" spans="1:9">
      <c r="A148" s="26"/>
      <c r="B148" s="19"/>
      <c r="C148" s="10"/>
      <c r="D148" s="10"/>
      <c r="E148" s="10"/>
      <c r="F148" s="19"/>
      <c r="G148" s="19"/>
      <c r="H148" s="19"/>
      <c r="I148" s="20"/>
    </row>
    <row r="149" spans="1:9">
      <c r="A149" s="26"/>
      <c r="B149" s="19"/>
      <c r="C149" s="10"/>
      <c r="D149" s="10"/>
      <c r="E149" s="10"/>
      <c r="F149" s="19"/>
      <c r="G149" s="19"/>
      <c r="H149" s="19"/>
      <c r="I149" s="20"/>
    </row>
    <row r="150" spans="1:9">
      <c r="A150" s="26"/>
      <c r="B150" s="19"/>
      <c r="C150" s="10"/>
      <c r="D150" s="10"/>
      <c r="E150" s="10"/>
      <c r="F150" s="19"/>
      <c r="G150" s="19"/>
      <c r="H150" s="19"/>
      <c r="I150" s="20"/>
    </row>
    <row r="151" spans="1:9">
      <c r="A151" s="26"/>
      <c r="B151" s="19"/>
      <c r="C151" s="10"/>
      <c r="D151" s="10"/>
      <c r="E151" s="10"/>
      <c r="F151" s="19"/>
      <c r="G151" s="19"/>
      <c r="H151" s="19"/>
      <c r="I151" s="20"/>
    </row>
    <row r="152" spans="1:9">
      <c r="A152" s="26"/>
      <c r="B152" s="19"/>
      <c r="C152" s="10"/>
      <c r="D152" s="10"/>
      <c r="E152" s="10"/>
      <c r="F152" s="19"/>
      <c r="G152" s="19"/>
      <c r="H152" s="19"/>
      <c r="I152" s="20"/>
    </row>
    <row r="153" spans="1:9">
      <c r="A153" s="26"/>
      <c r="B153" s="19"/>
      <c r="C153" s="10"/>
      <c r="D153" s="10"/>
      <c r="E153" s="10"/>
      <c r="F153" s="19"/>
      <c r="G153" s="19"/>
      <c r="H153" s="19"/>
      <c r="I153" s="20"/>
    </row>
    <row r="154" spans="1:9">
      <c r="A154" s="26"/>
      <c r="B154" s="19"/>
      <c r="C154" s="10"/>
      <c r="D154" s="10"/>
      <c r="E154" s="10"/>
      <c r="F154" s="19"/>
      <c r="G154" s="19"/>
      <c r="H154" s="19"/>
      <c r="I154" s="20"/>
    </row>
    <row r="155" spans="1:9">
      <c r="A155" s="26"/>
      <c r="B155" s="19"/>
      <c r="C155" s="10"/>
      <c r="D155" s="10"/>
      <c r="E155" s="10"/>
      <c r="F155" s="19"/>
      <c r="G155" s="19"/>
      <c r="H155" s="19"/>
      <c r="I155" s="20"/>
    </row>
    <row r="156" spans="1:9">
      <c r="A156" s="26"/>
      <c r="B156" s="19"/>
      <c r="C156" s="10"/>
      <c r="D156" s="10"/>
      <c r="E156" s="10"/>
      <c r="F156" s="19"/>
      <c r="G156" s="19"/>
      <c r="H156" s="19"/>
      <c r="I156" s="20"/>
    </row>
    <row r="157" spans="1:9">
      <c r="A157" s="26"/>
      <c r="B157" s="19"/>
      <c r="C157" s="10"/>
      <c r="D157" s="10"/>
      <c r="E157" s="10"/>
      <c r="F157" s="19"/>
      <c r="G157" s="19"/>
      <c r="H157" s="19"/>
      <c r="I157" s="20"/>
    </row>
    <row r="158" spans="1:9">
      <c r="A158" s="26"/>
      <c r="B158" s="19"/>
      <c r="C158" s="10"/>
      <c r="D158" s="10"/>
      <c r="E158" s="10"/>
      <c r="F158" s="19"/>
      <c r="G158" s="19"/>
      <c r="H158" s="19"/>
      <c r="I158" s="20"/>
    </row>
    <row r="159" spans="1:9">
      <c r="A159" s="26"/>
      <c r="B159" s="19"/>
      <c r="C159" s="10"/>
      <c r="D159" s="10"/>
      <c r="E159" s="10"/>
      <c r="F159" s="19"/>
      <c r="G159" s="19"/>
      <c r="H159" s="19"/>
      <c r="I159" s="20"/>
    </row>
    <row r="160" spans="1:9">
      <c r="A160" s="26"/>
      <c r="B160" s="19"/>
      <c r="C160" s="10"/>
      <c r="D160" s="10"/>
      <c r="E160" s="10"/>
      <c r="F160" s="19"/>
      <c r="G160" s="19"/>
      <c r="H160" s="19"/>
      <c r="I160" s="20"/>
    </row>
    <row r="161" spans="1:9">
      <c r="A161" s="26"/>
      <c r="B161" s="19"/>
      <c r="C161" s="10"/>
      <c r="D161" s="10"/>
      <c r="E161" s="10"/>
      <c r="F161" s="19"/>
      <c r="G161" s="19"/>
      <c r="H161" s="19"/>
      <c r="I161" s="20"/>
    </row>
    <row r="162" spans="1:9">
      <c r="A162" s="26"/>
      <c r="B162" s="19"/>
      <c r="C162" s="10"/>
      <c r="D162" s="10"/>
      <c r="E162" s="10"/>
      <c r="F162" s="19"/>
      <c r="G162" s="19"/>
      <c r="H162" s="19"/>
      <c r="I162" s="20"/>
    </row>
    <row r="163" spans="1:9">
      <c r="A163" s="26"/>
      <c r="B163" s="19"/>
      <c r="C163" s="10"/>
      <c r="D163" s="10"/>
      <c r="E163" s="10"/>
      <c r="F163" s="19"/>
      <c r="G163" s="19"/>
      <c r="H163" s="19"/>
      <c r="I163" s="20"/>
    </row>
    <row r="164" spans="1:9">
      <c r="A164" s="26"/>
      <c r="B164" s="19"/>
      <c r="C164" s="10"/>
      <c r="D164" s="10"/>
      <c r="E164" s="10"/>
      <c r="F164" s="19"/>
      <c r="G164" s="19"/>
      <c r="H164" s="19"/>
      <c r="I164" s="20"/>
    </row>
    <row r="165" spans="1:9">
      <c r="A165" s="26"/>
      <c r="B165" s="19"/>
      <c r="C165" s="10"/>
      <c r="D165" s="10"/>
      <c r="E165" s="10"/>
      <c r="F165" s="19"/>
      <c r="G165" s="19"/>
      <c r="H165" s="19"/>
      <c r="I165" s="20"/>
    </row>
    <row r="166" spans="1:9">
      <c r="A166" s="26"/>
      <c r="B166" s="19"/>
      <c r="C166" s="10"/>
      <c r="D166" s="10"/>
      <c r="E166" s="10"/>
      <c r="F166" s="19"/>
      <c r="G166" s="19"/>
      <c r="H166" s="19"/>
      <c r="I166" s="20"/>
    </row>
    <row r="167" spans="1:9">
      <c r="A167" s="26"/>
      <c r="B167" s="19"/>
      <c r="C167" s="10"/>
      <c r="D167" s="10"/>
      <c r="E167" s="10"/>
      <c r="F167" s="19"/>
      <c r="G167" s="19"/>
      <c r="H167" s="19"/>
      <c r="I167" s="20"/>
    </row>
    <row r="168" spans="1:9">
      <c r="A168" s="26"/>
      <c r="B168" s="19"/>
      <c r="C168" s="10"/>
      <c r="D168" s="10"/>
      <c r="E168" s="10"/>
      <c r="F168" s="19"/>
      <c r="G168" s="19"/>
      <c r="H168" s="19"/>
      <c r="I168" s="20"/>
    </row>
    <row r="169" spans="1:9">
      <c r="A169" s="26"/>
      <c r="B169" s="19"/>
      <c r="C169" s="10"/>
      <c r="D169" s="10"/>
      <c r="E169" s="10"/>
      <c r="F169" s="19"/>
      <c r="G169" s="19"/>
      <c r="H169" s="19"/>
      <c r="I169" s="20"/>
    </row>
    <row r="170" spans="1:9">
      <c r="A170" s="26"/>
      <c r="B170" s="19"/>
      <c r="C170" s="10"/>
      <c r="D170" s="10"/>
      <c r="E170" s="10"/>
      <c r="F170" s="19"/>
      <c r="G170" s="19"/>
      <c r="H170" s="19"/>
      <c r="I170" s="20"/>
    </row>
    <row r="171" spans="1:9">
      <c r="A171" s="26"/>
      <c r="B171" s="19"/>
      <c r="C171" s="10"/>
      <c r="D171" s="10"/>
      <c r="E171" s="10"/>
      <c r="F171" s="19"/>
      <c r="G171" s="19"/>
      <c r="H171" s="19"/>
      <c r="I171" s="20"/>
    </row>
    <row r="172" spans="1:9">
      <c r="A172" s="26"/>
      <c r="B172" s="19"/>
      <c r="C172" s="10"/>
      <c r="D172" s="10"/>
      <c r="E172" s="10"/>
      <c r="F172" s="19"/>
      <c r="G172" s="19"/>
      <c r="H172" s="19"/>
      <c r="I172" s="20"/>
    </row>
    <row r="173" spans="1:9">
      <c r="A173" s="26"/>
      <c r="B173" s="19"/>
      <c r="C173" s="10"/>
      <c r="D173" s="10"/>
      <c r="E173" s="10"/>
      <c r="F173" s="19"/>
      <c r="G173" s="19"/>
      <c r="H173" s="19"/>
      <c r="I173" s="20"/>
    </row>
    <row r="174" spans="1:9">
      <c r="A174" s="26"/>
      <c r="B174" s="19"/>
      <c r="C174" s="10"/>
      <c r="D174" s="10"/>
      <c r="E174" s="10"/>
      <c r="F174" s="19"/>
      <c r="G174" s="19"/>
      <c r="H174" s="19"/>
      <c r="I174" s="20"/>
    </row>
    <row r="175" spans="1:9">
      <c r="A175" s="26"/>
      <c r="B175" s="19"/>
      <c r="C175" s="10"/>
      <c r="D175" s="10"/>
      <c r="E175" s="10"/>
      <c r="F175" s="19"/>
      <c r="G175" s="19"/>
      <c r="H175" s="19"/>
      <c r="I175" s="20"/>
    </row>
    <row r="176" spans="1:9">
      <c r="A176" s="26"/>
      <c r="B176" s="19"/>
      <c r="C176" s="10"/>
      <c r="D176" s="10"/>
      <c r="E176" s="10"/>
      <c r="F176" s="19"/>
      <c r="G176" s="19"/>
      <c r="H176" s="19"/>
      <c r="I176" s="20"/>
    </row>
    <row r="177" spans="1:9">
      <c r="A177" s="26"/>
      <c r="B177" s="19"/>
      <c r="C177" s="10"/>
      <c r="D177" s="10"/>
      <c r="E177" s="10"/>
      <c r="F177" s="19"/>
      <c r="G177" s="19"/>
      <c r="H177" s="19"/>
      <c r="I177" s="20"/>
    </row>
    <row r="178" spans="1:9">
      <c r="A178" s="26"/>
      <c r="B178" s="19"/>
      <c r="C178" s="10"/>
      <c r="D178" s="10"/>
      <c r="E178" s="10"/>
      <c r="F178" s="19"/>
      <c r="G178" s="19"/>
      <c r="H178" s="19"/>
      <c r="I178" s="20"/>
    </row>
  </sheetData>
  <mergeCells count="3">
    <mergeCell ref="C1:E1"/>
    <mergeCell ref="I4:I6"/>
    <mergeCell ref="I8:I10"/>
  </mergeCells>
  <phoneticPr fontId="5" type="noConversion"/>
  <pageMargins left="0.59055118110236227" right="0.51181102362204722" top="0.59055118110236227" bottom="0.59055118110236227" header="0.39370078740157483" footer="0.51181102362204722"/>
  <pageSetup paperSize="9" scale="80" orientation="landscape" horizontalDpi="4294967293" r:id="rId1"/>
  <headerFooter alignWithMargins="0">
    <oddHeader>&amp;R&amp;"Arial,Negrito itálico"&amp;14&amp;A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C40"/>
  <sheetViews>
    <sheetView workbookViewId="0">
      <selection activeCell="A9" sqref="A9"/>
    </sheetView>
  </sheetViews>
  <sheetFormatPr defaultRowHeight="12"/>
  <cols>
    <col min="1" max="1" width="18" style="4" bestFit="1" customWidth="1"/>
    <col min="2" max="2" width="4.140625" style="4" customWidth="1"/>
    <col min="3" max="3" width="18" style="4" bestFit="1" customWidth="1"/>
    <col min="4" max="11" width="3.7109375" style="4" customWidth="1"/>
    <col min="12" max="12" width="18" style="1" bestFit="1" customWidth="1"/>
    <col min="13" max="16" width="3.7109375" style="4" customWidth="1"/>
    <col min="17" max="17" width="3.28515625" style="4" bestFit="1" customWidth="1"/>
    <col min="18" max="18" width="6" style="1" hidden="1" customWidth="1"/>
    <col min="19" max="21" width="2" style="4" hidden="1" customWidth="1"/>
    <col min="22" max="22" width="5.7109375" style="1" hidden="1" customWidth="1"/>
    <col min="23" max="23" width="9.5703125" style="1" hidden="1" customWidth="1"/>
    <col min="24" max="26" width="9.85546875" style="1" hidden="1" customWidth="1"/>
    <col min="27" max="27" width="9.7109375" style="1" hidden="1" customWidth="1"/>
    <col min="28" max="28" width="9.85546875" style="1" hidden="1" customWidth="1"/>
    <col min="29" max="29" width="8.42578125" style="4" bestFit="1" customWidth="1"/>
    <col min="30" max="16384" width="9.140625" style="1"/>
  </cols>
  <sheetData>
    <row r="1" spans="1:29">
      <c r="A1" s="4" t="str">
        <f>'Taça de Prata 2024'!B3</f>
        <v>TITÂNICO</v>
      </c>
      <c r="B1" s="4">
        <f>IF('Taça de Prata 2024'!C3&lt;'Taça de Prata 2024'!E3,0,IF('Taça de Prata 2024'!C3='Taça de Prata 2024'!E3,1,IF('Taça de Prata 2024'!C3&gt;'Taça de Prata 2024'!E3,2)))</f>
        <v>1</v>
      </c>
      <c r="C1" s="4" t="str">
        <f>'Taça de Prata 2024'!F3</f>
        <v>DRAGÃO VIANENSE</v>
      </c>
      <c r="D1" s="4">
        <f>IF('Taça de Prata 2024'!C3&gt;'Taça de Prata 2024'!E3,0,IF('Taça de Prata 2024'!C3='Taça de Prata 2024'!E3,1,IF('Taça de Prata 2024'!C3&lt;'Taça de Prata 2024'!E3,2)))</f>
        <v>1</v>
      </c>
      <c r="E1" s="4">
        <f>IF(ISNUMBER('Taça de Prata 2024'!C3),1,0)</f>
        <v>1</v>
      </c>
      <c r="F1" s="4">
        <f t="shared" ref="F1:F6" si="0">IF(B1*E1=2,1,0)</f>
        <v>0</v>
      </c>
      <c r="G1" s="4">
        <f t="shared" ref="G1:G6" si="1">IF(B1*E1=1,1,0)</f>
        <v>1</v>
      </c>
      <c r="H1" s="4">
        <f t="shared" ref="H1:H6" si="2">IF(B1=0,IF(E1=1,1,0),0)</f>
        <v>0</v>
      </c>
      <c r="I1" s="4">
        <f t="shared" ref="I1:I6" si="3">IF(E1*D1=2,1,0)</f>
        <v>0</v>
      </c>
      <c r="J1" s="4">
        <f t="shared" ref="J1:J6" si="4">IF(E1*D1=1,1,0)</f>
        <v>1</v>
      </c>
      <c r="K1" s="4">
        <f t="shared" ref="K1:K6" si="5">IF(D1=0,IF(E1=1,1,0),0)</f>
        <v>0</v>
      </c>
      <c r="L1" s="5" t="s">
        <v>17</v>
      </c>
      <c r="M1" s="8" t="s">
        <v>5</v>
      </c>
      <c r="N1" s="8" t="s">
        <v>6</v>
      </c>
      <c r="O1" s="8" t="s">
        <v>7</v>
      </c>
      <c r="P1" s="8" t="s">
        <v>1</v>
      </c>
      <c r="Q1" s="8" t="s">
        <v>2</v>
      </c>
      <c r="W1" s="4" t="s">
        <v>8</v>
      </c>
      <c r="X1" s="4" t="s">
        <v>9</v>
      </c>
      <c r="Y1" s="4" t="s">
        <v>10</v>
      </c>
      <c r="Z1" s="4" t="s">
        <v>11</v>
      </c>
      <c r="AA1" s="4" t="s">
        <v>12</v>
      </c>
      <c r="AB1" s="4" t="s">
        <v>13</v>
      </c>
      <c r="AC1" s="4" t="s">
        <v>24</v>
      </c>
    </row>
    <row r="2" spans="1:29">
      <c r="A2" s="4" t="str">
        <f>'Taça de Prata 2024'!B4</f>
        <v>ELDORADO</v>
      </c>
      <c r="B2" s="4">
        <f>IF('Taça de Prata 2024'!C4&lt;'Taça de Prata 2024'!E4,0,IF('Taça de Prata 2024'!C4='Taça de Prata 2024'!E4,1,IF('Taça de Prata 2024'!C4&gt;'Taça de Prata 2024'!E4,2)))</f>
        <v>2</v>
      </c>
      <c r="C2" s="4" t="str">
        <f>'Taça de Prata 2024'!F4</f>
        <v>VIDIGAL</v>
      </c>
      <c r="D2" s="4">
        <f>IF('Taça de Prata 2024'!C4&gt;'Taça de Prata 2024'!E4,0,IF('Taça de Prata 2024'!C4='Taça de Prata 2024'!E4,1,IF('Taça de Prata 2024'!C4&lt;'Taça de Prata 2024'!E4,2)))</f>
        <v>0</v>
      </c>
      <c r="E2" s="4">
        <f>IF(ISNUMBER('Taça de Prata 2024'!C4),1,0)</f>
        <v>1</v>
      </c>
      <c r="F2" s="4">
        <f t="shared" si="0"/>
        <v>1</v>
      </c>
      <c r="G2" s="4">
        <f t="shared" si="1"/>
        <v>0</v>
      </c>
      <c r="H2" s="4">
        <f t="shared" si="2"/>
        <v>0</v>
      </c>
      <c r="I2" s="4">
        <f t="shared" si="3"/>
        <v>0</v>
      </c>
      <c r="J2" s="4">
        <f t="shared" si="4"/>
        <v>0</v>
      </c>
      <c r="K2" s="4">
        <f t="shared" si="5"/>
        <v>1</v>
      </c>
      <c r="L2" s="6" t="s">
        <v>30</v>
      </c>
      <c r="M2" s="4">
        <f>SUMIF($A$1:$A$12,L2,$F$1:$F$12)+SUMIF($C$1:$C$12,L2,$I$1:$I$12)</f>
        <v>0</v>
      </c>
      <c r="N2" s="4">
        <f>SUMIF($A$1:$A$12,L2,$G$1:$G$12)+SUMIF($C$1:$C$12,L2,$J$1:$J$12)</f>
        <v>1</v>
      </c>
      <c r="O2" s="4">
        <f>SUMIF($A$1:$A$12,L2,$H$1:$H$12)+SUMIF($C$1:$C$12,L2,$K$1:$K$12)</f>
        <v>1</v>
      </c>
      <c r="P2" s="4">
        <f>SUMIF('Taça de Prata 2024'!$B$3:$B$14,L2,'Taça de Prata 2024'!$C$3:$C$14)+SUMIF('Taça de Prata 2024'!$F$3:$F$14,L2,'Taça de Prata 2024'!$E$3:$E$14)</f>
        <v>2</v>
      </c>
      <c r="Q2" s="4">
        <f>SUMIF('Taça de Prata 2024'!$B$3:$B$14,L2,'Taça de Prata 2024'!$E$3:$E$14)+SUMIF('Taça de Prata 2024'!$F$3:$F$14,L2,'Taça de Prata 2024'!$C$3:$C$14)</f>
        <v>3</v>
      </c>
      <c r="R2" s="1">
        <f>(1000000*((3*M2)+N2))+(10000*M2)+(100*(P2-Q2))+P2+(0.001*(30-T2))</f>
        <v>999902.02899999998</v>
      </c>
      <c r="S2" s="4">
        <f>RANK(R2,$R$2:$R$5)</f>
        <v>3</v>
      </c>
      <c r="T2" s="4">
        <v>1</v>
      </c>
      <c r="U2" s="4">
        <f>IF($S$2=T2,2,0)+IF($S$3=T2,3,0)+IF($S$4=T2,4,0)+IF($S$5=T2,5,0)</f>
        <v>4</v>
      </c>
      <c r="W2" s="3" t="str">
        <f t="shared" ref="W2:AB2" si="6">CONCATENATE("'Auxiliar'!",W$1,$U2)</f>
        <v>'Auxiliar'!L4</v>
      </c>
      <c r="X2" s="3" t="str">
        <f t="shared" si="6"/>
        <v>'Auxiliar'!M4</v>
      </c>
      <c r="Y2" s="3" t="str">
        <f t="shared" si="6"/>
        <v>'Auxiliar'!N4</v>
      </c>
      <c r="Z2" s="3" t="str">
        <f t="shared" si="6"/>
        <v>'Auxiliar'!O4</v>
      </c>
      <c r="AA2" s="3" t="str">
        <f t="shared" si="6"/>
        <v>'Auxiliar'!P4</v>
      </c>
      <c r="AB2" s="3" t="str">
        <f t="shared" si="6"/>
        <v>'Auxiliar'!Q4</v>
      </c>
      <c r="AC2" s="4" t="s">
        <v>21</v>
      </c>
    </row>
    <row r="3" spans="1:29">
      <c r="A3" s="4" t="str">
        <f>'Taça de Prata 2024'!B7</f>
        <v>VIDIGAL</v>
      </c>
      <c r="B3" s="4">
        <f>IF('Taça de Prata 2024'!C7&lt;'Taça de Prata 2024'!E7,0,IF('Taça de Prata 2024'!C7='Taça de Prata 2024'!E7,1,IF('Taça de Prata 2024'!C7&gt;'Taça de Prata 2024'!E7,2)))</f>
        <v>0</v>
      </c>
      <c r="C3" s="4" t="str">
        <f>'Taça de Prata 2024'!F7</f>
        <v>LEÃO DO NORTE</v>
      </c>
      <c r="D3" s="4">
        <f>IF('Taça de Prata 2024'!C7&gt;'Taça de Prata 2024'!E7,0,IF('Taça de Prata 2024'!C7='Taça de Prata 2024'!E7,1,IF('Taça de Prata 2024'!C7&lt;'Taça de Prata 2024'!E7,2)))</f>
        <v>2</v>
      </c>
      <c r="E3" s="4">
        <f>IF(ISNUMBER('Taça de Prata 2024'!C7),1,0)</f>
        <v>1</v>
      </c>
      <c r="F3" s="4">
        <f t="shared" si="0"/>
        <v>0</v>
      </c>
      <c r="G3" s="4">
        <f t="shared" si="1"/>
        <v>0</v>
      </c>
      <c r="H3" s="4">
        <f t="shared" si="2"/>
        <v>1</v>
      </c>
      <c r="I3" s="4">
        <f t="shared" si="3"/>
        <v>1</v>
      </c>
      <c r="J3" s="4">
        <f t="shared" si="4"/>
        <v>0</v>
      </c>
      <c r="K3" s="4">
        <f t="shared" si="5"/>
        <v>0</v>
      </c>
      <c r="L3" s="6" t="s">
        <v>31</v>
      </c>
      <c r="M3" s="4">
        <f>SUMIF($A$1:$A$12,L3,$F$1:$F$12)+SUMIF($C$1:$C$12,L3,$I$1:$I$12)</f>
        <v>0</v>
      </c>
      <c r="N3" s="4">
        <f>SUMIF($A$1:$A$12,L3,$G$1:$G$12)+SUMIF($C$1:$C$12,L3,$J$1:$J$12)</f>
        <v>2</v>
      </c>
      <c r="O3" s="4">
        <f>SUMIF($A$1:$A$12,L3,$H$1:$H$12)+SUMIF($C$1:$C$12,L3,$K$1:$K$12)</f>
        <v>0</v>
      </c>
      <c r="P3" s="4">
        <f>SUMIF('Taça de Prata 2024'!$B$3:$B$14,L3,'Taça de Prata 2024'!$C$3:$C$14)+SUMIF('Taça de Prata 2024'!$F$3:$F$14,L3,'Taça de Prata 2024'!$E$3:$E$14)</f>
        <v>0</v>
      </c>
      <c r="Q3" s="4">
        <f>SUMIF('Taça de Prata 2024'!$B$3:$B$14,L3,'Taça de Prata 2024'!$E$3:$E$14)+SUMIF('Taça de Prata 2024'!$F$3:$F$14,L3,'Taça de Prata 2024'!$C$3:$C$14)</f>
        <v>0</v>
      </c>
      <c r="R3" s="1">
        <f>(1000000*((3*M3)+N3))+(10000*M3)+(100*(P3-Q3))+P3+(0.001*(30-T3))</f>
        <v>2000000.0279999999</v>
      </c>
      <c r="S3" s="4">
        <f>RANK(R3,$R$2:$R$5)</f>
        <v>2</v>
      </c>
      <c r="T3" s="4">
        <v>2</v>
      </c>
      <c r="U3" s="4">
        <f>IF($S$2=T3,2,0)+IF($S$3=T3,3,0)+IF($S$4=T3,4,0)+IF($S$5=T3,5,0)</f>
        <v>3</v>
      </c>
      <c r="W3" s="3" t="str">
        <f t="shared" ref="W3:AB4" si="7">CONCATENATE("'Auxiliar'!",W$1,$U3)</f>
        <v>'Auxiliar'!L3</v>
      </c>
      <c r="X3" s="3" t="str">
        <f t="shared" si="7"/>
        <v>'Auxiliar'!M3</v>
      </c>
      <c r="Y3" s="3" t="str">
        <f t="shared" si="7"/>
        <v>'Auxiliar'!N3</v>
      </c>
      <c r="Z3" s="3" t="str">
        <f t="shared" si="7"/>
        <v>'Auxiliar'!O3</v>
      </c>
      <c r="AA3" s="3" t="str">
        <f t="shared" si="7"/>
        <v>'Auxiliar'!P3</v>
      </c>
      <c r="AB3" s="3" t="str">
        <f t="shared" si="7"/>
        <v>'Auxiliar'!Q3</v>
      </c>
    </row>
    <row r="4" spans="1:29">
      <c r="A4" s="4" t="str">
        <f>'Taça de Prata 2024'!B8</f>
        <v>DRAGÃO VIANENSE</v>
      </c>
      <c r="B4" s="4">
        <f>IF('Taça de Prata 2024'!C8&lt;'Taça de Prata 2024'!E8,0,IF('Taça de Prata 2024'!C8='Taça de Prata 2024'!E8,1,IF('Taça de Prata 2024'!C8&gt;'Taça de Prata 2024'!E8,2)))</f>
        <v>1</v>
      </c>
      <c r="C4" s="4" t="str">
        <f>'Taça de Prata 2024'!F8</f>
        <v>LARA GALÃO</v>
      </c>
      <c r="D4" s="4">
        <f>IF('Taça de Prata 2024'!C8&gt;'Taça de Prata 2024'!E8,0,IF('Taça de Prata 2024'!C8='Taça de Prata 2024'!E8,1,IF('Taça de Prata 2024'!C8&lt;'Taça de Prata 2024'!E8,2)))</f>
        <v>1</v>
      </c>
      <c r="E4" s="4">
        <f>IF(ISNUMBER('Taça de Prata 2024'!C8),1,0)</f>
        <v>1</v>
      </c>
      <c r="F4" s="4">
        <f t="shared" si="0"/>
        <v>0</v>
      </c>
      <c r="G4" s="4">
        <f t="shared" si="1"/>
        <v>1</v>
      </c>
      <c r="H4" s="4">
        <f t="shared" si="2"/>
        <v>0</v>
      </c>
      <c r="I4" s="4">
        <f t="shared" si="3"/>
        <v>0</v>
      </c>
      <c r="J4" s="4">
        <f t="shared" si="4"/>
        <v>1</v>
      </c>
      <c r="K4" s="4">
        <f t="shared" si="5"/>
        <v>0</v>
      </c>
      <c r="L4" s="6" t="s">
        <v>32</v>
      </c>
      <c r="M4" s="4">
        <f>SUMIF($A$1:$A$12,L4,$F$1:$F$12)+SUMIF($C$1:$C$12,L4,$I$1:$I$12)</f>
        <v>1</v>
      </c>
      <c r="N4" s="4">
        <f>SUMIF($A$1:$A$12,L4,$G$1:$G$12)+SUMIF($C$1:$C$12,L4,$J$1:$J$12)</f>
        <v>1</v>
      </c>
      <c r="O4" s="4">
        <f>SUMIF($A$1:$A$12,L4,$H$1:$H$12)+SUMIF($C$1:$C$12,L4,$K$1:$K$12)</f>
        <v>0</v>
      </c>
      <c r="P4" s="4">
        <f>SUMIF('Taça de Prata 2024'!$B$3:$B$14,L4,'Taça de Prata 2024'!$C$3:$C$14)+SUMIF('Taça de Prata 2024'!$F$3:$F$14,L4,'Taça de Prata 2024'!$E$3:$E$14)</f>
        <v>3</v>
      </c>
      <c r="Q4" s="4">
        <f>SUMIF('Taça de Prata 2024'!$B$3:$B$14,L4,'Taça de Prata 2024'!$E$3:$E$14)+SUMIF('Taça de Prata 2024'!$F$3:$F$14,L4,'Taça de Prata 2024'!$C$3:$C$14)</f>
        <v>2</v>
      </c>
      <c r="R4" s="1">
        <f>(1000000*((3*M4)+N4))+(10000*M4)+(100*(P4-Q4))+P4+(0.001*(30-T4))</f>
        <v>4010103.0269999998</v>
      </c>
      <c r="S4" s="4">
        <f>RANK(R4,$R$2:$R$5)</f>
        <v>1</v>
      </c>
      <c r="T4" s="4">
        <v>3</v>
      </c>
      <c r="U4" s="4">
        <f>IF($S$2=T4,2,0)+IF($S$3=T4,3,0)+IF($S$4=T4,4,0)+IF($S$5=T4,5,0)</f>
        <v>2</v>
      </c>
      <c r="W4" s="3" t="str">
        <f t="shared" si="7"/>
        <v>'Auxiliar'!L2</v>
      </c>
      <c r="X4" s="3" t="str">
        <f t="shared" si="7"/>
        <v>'Auxiliar'!M2</v>
      </c>
      <c r="Y4" s="3" t="str">
        <f t="shared" si="7"/>
        <v>'Auxiliar'!N2</v>
      </c>
      <c r="Z4" s="3" t="str">
        <f t="shared" si="7"/>
        <v>'Auxiliar'!O2</v>
      </c>
      <c r="AA4" s="3" t="str">
        <f t="shared" si="7"/>
        <v>'Auxiliar'!P2</v>
      </c>
      <c r="AB4" s="3" t="str">
        <f t="shared" si="7"/>
        <v>'Auxiliar'!Q2</v>
      </c>
    </row>
    <row r="5" spans="1:29">
      <c r="A5" s="4" t="str">
        <f>'Taça de Prata 2024'!B11</f>
        <v>LARA GALÃO</v>
      </c>
      <c r="B5" s="4">
        <f>IF('Taça de Prata 2024'!C11&lt;'Taça de Prata 2024'!E11,0,IF('Taça de Prata 2024'!C11='Taça de Prata 2024'!E11,1,IF('Taça de Prata 2024'!C11&gt;'Taça de Prata 2024'!E11,2)))</f>
        <v>2</v>
      </c>
      <c r="C5" s="4" t="str">
        <f>'Taça de Prata 2024'!F11</f>
        <v>TITÂNICO</v>
      </c>
      <c r="D5" s="4">
        <f>IF('Taça de Prata 2024'!C11&gt;'Taça de Prata 2024'!E11,0,IF('Taça de Prata 2024'!C11='Taça de Prata 2024'!E11,1,IF('Taça de Prata 2024'!C11&lt;'Taça de Prata 2024'!E11,2)))</f>
        <v>0</v>
      </c>
      <c r="E5" s="4">
        <f>IF(ISNUMBER('Taça de Prata 2024'!C11),1,0)</f>
        <v>1</v>
      </c>
      <c r="F5" s="4">
        <f t="shared" si="0"/>
        <v>1</v>
      </c>
      <c r="G5" s="4">
        <f t="shared" si="1"/>
        <v>0</v>
      </c>
      <c r="H5" s="4">
        <f t="shared" si="2"/>
        <v>0</v>
      </c>
      <c r="I5" s="4">
        <f t="shared" si="3"/>
        <v>0</v>
      </c>
      <c r="J5" s="4">
        <f t="shared" si="4"/>
        <v>0</v>
      </c>
      <c r="K5" s="4">
        <f t="shared" si="5"/>
        <v>1</v>
      </c>
      <c r="L5" s="6"/>
      <c r="W5" s="3"/>
      <c r="X5" s="3"/>
      <c r="Y5" s="3"/>
      <c r="Z5" s="3"/>
      <c r="AA5" s="3"/>
      <c r="AB5" s="3"/>
    </row>
    <row r="6" spans="1:29">
      <c r="A6" s="4" t="str">
        <f>'Taça de Prata 2024'!B12</f>
        <v>LEÃO DO NORTE</v>
      </c>
      <c r="B6" s="4">
        <f>IF('Taça de Prata 2024'!C12&lt;'Taça de Prata 2024'!E12,0,IF('Taça de Prata 2024'!C12='Taça de Prata 2024'!E12,1,IF('Taça de Prata 2024'!C12&gt;'Taça de Prata 2024'!E12,2)))</f>
        <v>1</v>
      </c>
      <c r="C6" s="4" t="str">
        <f>'Taça de Prata 2024'!F12</f>
        <v>ELDORADO</v>
      </c>
      <c r="D6" s="4">
        <f>IF('Taça de Prata 2024'!C12&gt;'Taça de Prata 2024'!E12,0,IF('Taça de Prata 2024'!C12='Taça de Prata 2024'!E12,1,IF('Taça de Prata 2024'!C12&lt;'Taça de Prata 2024'!E12,2)))</f>
        <v>1</v>
      </c>
      <c r="E6" s="4">
        <f>IF(ISNUMBER('Taça de Prata 2024'!C12),1,0)</f>
        <v>1</v>
      </c>
      <c r="F6" s="4">
        <f t="shared" si="0"/>
        <v>0</v>
      </c>
      <c r="G6" s="4">
        <f t="shared" si="1"/>
        <v>1</v>
      </c>
      <c r="H6" s="4">
        <f t="shared" si="2"/>
        <v>0</v>
      </c>
      <c r="I6" s="4">
        <f t="shared" si="3"/>
        <v>0</v>
      </c>
      <c r="J6" s="4">
        <f t="shared" si="4"/>
        <v>1</v>
      </c>
      <c r="K6" s="4">
        <f t="shared" si="5"/>
        <v>0</v>
      </c>
      <c r="L6" s="6"/>
      <c r="W6" s="3"/>
      <c r="X6" s="3"/>
      <c r="Y6" s="3"/>
      <c r="Z6" s="3"/>
      <c r="AA6" s="3"/>
      <c r="AB6" s="3"/>
    </row>
    <row r="7" spans="1:29">
      <c r="L7" s="6" t="s">
        <v>33</v>
      </c>
      <c r="M7" s="4">
        <f>SUMIF($A$1:$A$12,L7,$F$1:$F$12)+SUMIF($C$1:$C$12,L7,$I$1:$I$12)</f>
        <v>1</v>
      </c>
      <c r="N7" s="4">
        <f>SUMIF($A$1:$A$12,L7,$G$1:$G$12)+SUMIF($C$1:$C$12,L7,$J$1:$J$12)</f>
        <v>1</v>
      </c>
      <c r="O7" s="4">
        <f>SUMIF($A$1:$A$12,L7,$H$1:$H$12)+SUMIF($C$1:$C$12,L7,$K$1:$K$12)</f>
        <v>0</v>
      </c>
      <c r="P7" s="4">
        <f>SUMIF('Taça de Prata 2024'!$B$3:$B$14,L7,'Taça de Prata 2024'!$C$3:$C$14)+SUMIF('Taça de Prata 2024'!$F$3:$F$14,L7,'Taça de Prata 2024'!$E$3:$E$14)</f>
        <v>2</v>
      </c>
      <c r="Q7" s="4">
        <f>SUMIF('Taça de Prata 2024'!$B$3:$B$14,L7,'Taça de Prata 2024'!$E$3:$E$14)+SUMIF('Taça de Prata 2024'!$F$3:$F$14,L7,'Taça de Prata 2024'!$C$3:$C$14)</f>
        <v>0</v>
      </c>
      <c r="R7" s="1">
        <f>(1000000*((3*M7)+N7))+(10000*M7)+(100*(P7-Q7))+P7+(0.001*(30-T7))</f>
        <v>4010202.0290000001</v>
      </c>
      <c r="S7" s="4">
        <f>RANK(R7,$R$7:$R$10)</f>
        <v>1</v>
      </c>
      <c r="T7" s="4">
        <v>1</v>
      </c>
      <c r="U7" s="4">
        <f>IF($S$6=T7,6,0)+IF($S$7=T7,7,0)+IF($S$8=T7,8,0)+IF($S$9=T7,9,0)+IF($S$10=T7,10,0)+IF($S$11=T7,11,0)+IF($S$12=T7,12,0)+IF($S$13=T7,13,0)+IF($S$14=T7,14,0)+IF($S$15=T7,15,0)+IF($S$16=T7,16,0)+IF($S$17=T7,17,0)+IF($S$18=T7,18,0)+IF($S$19=T7,19,0)+IF($S$20=T7,20,0)+IF($S$21=T7,21,0)</f>
        <v>7</v>
      </c>
      <c r="W7" s="3" t="str">
        <f t="shared" ref="W7:AB9" si="8">CONCATENATE("'Auxiliar'!",W$1,$U7)</f>
        <v>'Auxiliar'!L7</v>
      </c>
      <c r="X7" s="3" t="str">
        <f t="shared" si="8"/>
        <v>'Auxiliar'!M7</v>
      </c>
      <c r="Y7" s="3" t="str">
        <f t="shared" si="8"/>
        <v>'Auxiliar'!N7</v>
      </c>
      <c r="Z7" s="3" t="str">
        <f t="shared" si="8"/>
        <v>'Auxiliar'!O7</v>
      </c>
      <c r="AA7" s="3" t="str">
        <f t="shared" si="8"/>
        <v>'Auxiliar'!P7</v>
      </c>
      <c r="AB7" s="3" t="str">
        <f t="shared" si="8"/>
        <v>'Auxiliar'!Q7</v>
      </c>
      <c r="AC7" s="4" t="s">
        <v>22</v>
      </c>
    </row>
    <row r="8" spans="1:29">
      <c r="L8" s="6" t="s">
        <v>34</v>
      </c>
      <c r="M8" s="4">
        <f>SUMIF($A$1:$A$12,L8,$F$1:$F$12)+SUMIF($C$1:$C$12,L8,$I$1:$I$12)</f>
        <v>0</v>
      </c>
      <c r="N8" s="4">
        <f>SUMIF($A$1:$A$12,L8,$G$1:$G$12)+SUMIF($C$1:$C$12,L8,$J$1:$J$12)</f>
        <v>0</v>
      </c>
      <c r="O8" s="4">
        <f>SUMIF($A$1:$A$12,L8,$H$1:$H$12)+SUMIF($C$1:$C$12,L8,$K$1:$K$12)</f>
        <v>2</v>
      </c>
      <c r="P8" s="4">
        <f>SUMIF('Taça de Prata 2024'!$B$3:$B$14,L8,'Taça de Prata 2024'!$C$3:$C$14)+SUMIF('Taça de Prata 2024'!$F$3:$F$14,L8,'Taça de Prata 2024'!$E$3:$E$14)</f>
        <v>0</v>
      </c>
      <c r="Q8" s="4">
        <f>SUMIF('Taça de Prata 2024'!$B$3:$B$14,L8,'Taça de Prata 2024'!$E$3:$E$14)+SUMIF('Taça de Prata 2024'!$F$3:$F$14,L8,'Taça de Prata 2024'!$C$3:$C$14)</f>
        <v>4</v>
      </c>
      <c r="R8" s="1">
        <f>(1000000*((3*M8)+N8))+(10000*M8)+(100*(P8-Q8))+P8+(0.001*(30-T8))</f>
        <v>-399.97199999999998</v>
      </c>
      <c r="S8" s="4">
        <f>RANK(R8,$R$7:$R$10)</f>
        <v>3</v>
      </c>
      <c r="T8" s="4">
        <v>2</v>
      </c>
      <c r="U8" s="4">
        <f>IF($S$6=T8,6,0)+IF($S$7=T8,7,0)+IF($S$8=T8,8,0)+IF($S$9=T8,9,0)+IF($S$10=T8,10,0)+IF($S$11=T8,11,0)+IF($S$12=T8,12,0)+IF($S$13=T8,13,0)+IF($S$14=T8,14,0)+IF($S$15=T8,15,0)+IF($S$16=T8,16,0)+IF($S$17=T8,17,0)+IF($S$18=T8,18,0)+IF($S$19=T8,19,0)+IF($S$20=T8,20,0)+IF($S$21=T8,21,0)</f>
        <v>9</v>
      </c>
      <c r="W8" s="3" t="str">
        <f t="shared" si="8"/>
        <v>'Auxiliar'!L9</v>
      </c>
      <c r="X8" s="3" t="str">
        <f t="shared" si="8"/>
        <v>'Auxiliar'!M9</v>
      </c>
      <c r="Y8" s="3" t="str">
        <f t="shared" si="8"/>
        <v>'Auxiliar'!N9</v>
      </c>
      <c r="Z8" s="3" t="str">
        <f t="shared" si="8"/>
        <v>'Auxiliar'!O9</v>
      </c>
      <c r="AA8" s="3" t="str">
        <f t="shared" si="8"/>
        <v>'Auxiliar'!P9</v>
      </c>
      <c r="AB8" s="3" t="str">
        <f t="shared" si="8"/>
        <v>'Auxiliar'!Q9</v>
      </c>
    </row>
    <row r="9" spans="1:29">
      <c r="L9" s="6" t="s">
        <v>35</v>
      </c>
      <c r="M9" s="4">
        <f>SUMIF($A$1:$A$12,L9,$F$1:$F$12)+SUMIF($C$1:$C$12,L9,$I$1:$I$12)</f>
        <v>1</v>
      </c>
      <c r="N9" s="4">
        <f>SUMIF($A$1:$A$12,L9,$G$1:$G$12)+SUMIF($C$1:$C$12,L9,$J$1:$J$12)</f>
        <v>1</v>
      </c>
      <c r="O9" s="4">
        <f>SUMIF($A$1:$A$12,L9,$H$1:$H$12)+SUMIF($C$1:$C$12,L9,$K$1:$K$12)</f>
        <v>0</v>
      </c>
      <c r="P9" s="4">
        <f>SUMIF('Taça de Prata 2024'!$B$3:$B$14,L9,'Taça de Prata 2024'!$C$3:$C$14)+SUMIF('Taça de Prata 2024'!$F$3:$F$14,L9,'Taça de Prata 2024'!$E$3:$E$14)</f>
        <v>2</v>
      </c>
      <c r="Q9" s="4">
        <f>SUMIF('Taça de Prata 2024'!$B$3:$B$14,L9,'Taça de Prata 2024'!$E$3:$E$14)+SUMIF('Taça de Prata 2024'!$F$3:$F$14,L9,'Taça de Prata 2024'!$C$3:$C$14)</f>
        <v>0</v>
      </c>
      <c r="R9" s="1">
        <f>(1000000*((3*M9)+N9))+(10000*M9)+(100*(P9-Q9))+P9+(0.001*(30-T9))</f>
        <v>4010202.0269999998</v>
      </c>
      <c r="S9" s="4">
        <f>RANK(R9,$R$7:$R$10)</f>
        <v>2</v>
      </c>
      <c r="T9" s="4">
        <v>3</v>
      </c>
      <c r="U9" s="4">
        <f>IF($S$6=T9,6,0)+IF($S$7=T9,7,0)+IF($S$8=T9,8,0)+IF($S$9=T9,9,0)+IF($S$10=T9,10,0)+IF($S$11=T9,11,0)+IF($S$12=T9,12,0)+IF($S$13=T9,13,0)+IF($S$14=T9,14,0)+IF($S$15=T9,15,0)+IF($S$16=T9,16,0)+IF($S$17=T9,17,0)+IF($S$18=T9,18,0)+IF($S$19=T9,19,0)+IF($S$20=T9,20,0)+IF($S$21=T9,21,0)</f>
        <v>8</v>
      </c>
      <c r="W9" s="3" t="str">
        <f t="shared" si="8"/>
        <v>'Auxiliar'!L8</v>
      </c>
      <c r="X9" s="3" t="str">
        <f t="shared" si="8"/>
        <v>'Auxiliar'!M8</v>
      </c>
      <c r="Y9" s="3" t="str">
        <f t="shared" si="8"/>
        <v>'Auxiliar'!N8</v>
      </c>
      <c r="Z9" s="3" t="str">
        <f t="shared" si="8"/>
        <v>'Auxiliar'!O8</v>
      </c>
      <c r="AA9" s="3" t="str">
        <f t="shared" si="8"/>
        <v>'Auxiliar'!P8</v>
      </c>
      <c r="AB9" s="3" t="str">
        <f t="shared" si="8"/>
        <v>'Auxiliar'!Q8</v>
      </c>
    </row>
    <row r="10" spans="1:29">
      <c r="L10" s="6"/>
      <c r="W10" s="3"/>
      <c r="X10" s="3"/>
      <c r="Y10" s="3"/>
      <c r="Z10" s="3"/>
      <c r="AA10" s="3"/>
      <c r="AB10" s="3"/>
    </row>
    <row r="11" spans="1:29">
      <c r="L11" s="2"/>
      <c r="R11" s="7"/>
      <c r="W11" s="3"/>
      <c r="X11" s="3"/>
      <c r="Y11" s="3"/>
      <c r="Z11" s="3"/>
      <c r="AA11" s="3"/>
      <c r="AB11" s="3"/>
    </row>
    <row r="12" spans="1:29">
      <c r="L12" s="2"/>
      <c r="W12" s="3"/>
      <c r="X12" s="3"/>
      <c r="Y12" s="3"/>
      <c r="Z12" s="3"/>
      <c r="AA12" s="3"/>
      <c r="AB12" s="3"/>
    </row>
    <row r="13" spans="1:29">
      <c r="L13" s="2"/>
      <c r="W13" s="3"/>
      <c r="X13" s="3"/>
      <c r="Y13" s="3"/>
      <c r="Z13" s="3"/>
      <c r="AA13" s="3"/>
      <c r="AB13" s="3"/>
    </row>
    <row r="14" spans="1:29">
      <c r="L14" s="2"/>
      <c r="W14" s="3"/>
      <c r="X14" s="3"/>
      <c r="Y14" s="3"/>
      <c r="Z14" s="3"/>
      <c r="AA14" s="3"/>
      <c r="AB14" s="3"/>
    </row>
    <row r="15" spans="1:29">
      <c r="L15" s="2"/>
      <c r="W15" s="3"/>
      <c r="X15" s="3"/>
      <c r="Y15" s="3"/>
      <c r="Z15" s="3"/>
      <c r="AA15" s="3"/>
      <c r="AB15" s="3"/>
    </row>
    <row r="16" spans="1:29">
      <c r="L16" s="2"/>
      <c r="W16" s="3"/>
      <c r="X16" s="3"/>
      <c r="Y16" s="3"/>
      <c r="Z16" s="3"/>
      <c r="AA16" s="3"/>
      <c r="AB16" s="3"/>
    </row>
    <row r="17" spans="12:28">
      <c r="L17" s="2"/>
      <c r="W17" s="3"/>
      <c r="X17" s="3"/>
      <c r="Y17" s="3"/>
      <c r="Z17" s="3"/>
      <c r="AA17" s="3"/>
      <c r="AB17" s="3"/>
    </row>
    <row r="18" spans="12:28">
      <c r="L18" s="2"/>
      <c r="W18" s="3"/>
      <c r="X18" s="3"/>
      <c r="Y18" s="3"/>
      <c r="Z18" s="3"/>
      <c r="AA18" s="3"/>
      <c r="AB18" s="3"/>
    </row>
    <row r="19" spans="12:28">
      <c r="L19" s="2"/>
      <c r="W19" s="3"/>
      <c r="X19" s="3"/>
      <c r="Y19" s="3"/>
      <c r="Z19" s="3"/>
      <c r="AA19" s="3"/>
      <c r="AB19" s="3"/>
    </row>
    <row r="20" spans="12:28">
      <c r="W20" s="3"/>
      <c r="X20" s="3"/>
      <c r="Y20" s="3"/>
      <c r="Z20" s="3"/>
      <c r="AA20" s="3"/>
      <c r="AB20" s="3"/>
    </row>
    <row r="21" spans="12:28">
      <c r="R21" s="7"/>
      <c r="W21" s="3"/>
      <c r="X21" s="3"/>
      <c r="Y21" s="3"/>
      <c r="Z21" s="3"/>
      <c r="AA21" s="3"/>
      <c r="AB21" s="3"/>
    </row>
    <row r="22" spans="12:28">
      <c r="L22" s="2"/>
      <c r="W22" s="3"/>
      <c r="X22" s="3"/>
      <c r="Y22" s="3"/>
      <c r="Z22" s="3"/>
      <c r="AA22" s="3"/>
      <c r="AB22" s="3"/>
    </row>
    <row r="23" spans="12:28">
      <c r="L23" s="2"/>
      <c r="W23" s="3"/>
      <c r="X23" s="3"/>
      <c r="Y23" s="3"/>
      <c r="Z23" s="3"/>
      <c r="AA23" s="3"/>
      <c r="AB23" s="3"/>
    </row>
    <row r="24" spans="12:28">
      <c r="L24" s="2"/>
      <c r="W24" s="3"/>
      <c r="X24" s="3"/>
      <c r="Y24" s="3"/>
      <c r="Z24" s="3"/>
      <c r="AA24" s="3"/>
      <c r="AB24" s="3"/>
    </row>
    <row r="25" spans="12:28">
      <c r="W25" s="3"/>
      <c r="X25" s="3"/>
      <c r="Y25" s="3"/>
      <c r="Z25" s="3"/>
      <c r="AA25" s="3"/>
      <c r="AB25" s="3"/>
    </row>
    <row r="26" spans="12:28">
      <c r="L26" s="2"/>
      <c r="W26" s="3"/>
      <c r="X26" s="3"/>
      <c r="Y26" s="3"/>
      <c r="Z26" s="3"/>
      <c r="AA26" s="3"/>
      <c r="AB26" s="3"/>
    </row>
    <row r="27" spans="12:28">
      <c r="L27" s="2"/>
      <c r="W27" s="3"/>
      <c r="X27" s="3"/>
      <c r="Y27" s="3"/>
      <c r="Z27" s="3"/>
      <c r="AA27" s="3"/>
      <c r="AB27" s="3"/>
    </row>
    <row r="28" spans="12:28">
      <c r="L28" s="2"/>
      <c r="W28" s="3"/>
      <c r="X28" s="3"/>
      <c r="Y28" s="3"/>
      <c r="Z28" s="3"/>
      <c r="AA28" s="3"/>
      <c r="AB28" s="3"/>
    </row>
    <row r="29" spans="12:28">
      <c r="L29" s="2"/>
      <c r="W29" s="3"/>
      <c r="X29" s="3"/>
      <c r="Y29" s="3"/>
      <c r="Z29" s="3"/>
      <c r="AA29" s="3"/>
      <c r="AB29" s="3"/>
    </row>
    <row r="30" spans="12:28">
      <c r="L30" s="2"/>
      <c r="W30" s="3"/>
      <c r="X30" s="3"/>
      <c r="Y30" s="3"/>
      <c r="Z30" s="3"/>
      <c r="AA30" s="3"/>
      <c r="AB30" s="3"/>
    </row>
    <row r="31" spans="12:28">
      <c r="L31" s="2"/>
      <c r="W31" s="3"/>
      <c r="X31" s="3"/>
      <c r="Y31" s="3"/>
      <c r="Z31" s="3"/>
      <c r="AA31" s="3"/>
      <c r="AB31" s="3"/>
    </row>
    <row r="32" spans="12:28">
      <c r="L32" s="2"/>
      <c r="W32" s="3"/>
      <c r="X32" s="3"/>
      <c r="Y32" s="3"/>
      <c r="Z32" s="3"/>
      <c r="AA32" s="3"/>
      <c r="AB32" s="3"/>
    </row>
    <row r="33" spans="12:28">
      <c r="L33" s="2"/>
      <c r="W33" s="3"/>
      <c r="X33" s="3"/>
      <c r="Y33" s="3"/>
      <c r="Z33" s="3"/>
      <c r="AA33" s="3"/>
      <c r="AB33" s="3"/>
    </row>
    <row r="34" spans="12:28">
      <c r="L34" s="2"/>
      <c r="W34" s="3"/>
      <c r="X34" s="3"/>
      <c r="Y34" s="3"/>
      <c r="Z34" s="3"/>
      <c r="AA34" s="3"/>
      <c r="AB34" s="3"/>
    </row>
    <row r="35" spans="12:28">
      <c r="L35" s="2"/>
      <c r="W35" s="3"/>
      <c r="X35" s="3"/>
      <c r="Y35" s="3"/>
      <c r="Z35" s="3"/>
      <c r="AA35" s="3"/>
      <c r="AB35" s="3"/>
    </row>
    <row r="36" spans="12:28">
      <c r="L36" s="2"/>
      <c r="W36" s="3"/>
      <c r="X36" s="3"/>
      <c r="Y36" s="3"/>
      <c r="Z36" s="3"/>
      <c r="AA36" s="3"/>
      <c r="AB36" s="3"/>
    </row>
    <row r="37" spans="12:28">
      <c r="L37" s="2"/>
      <c r="W37" s="3"/>
      <c r="X37" s="3"/>
      <c r="Y37" s="3"/>
      <c r="Z37" s="3"/>
      <c r="AA37" s="3"/>
      <c r="AB37" s="3"/>
    </row>
    <row r="38" spans="12:28">
      <c r="L38" s="2"/>
      <c r="W38" s="3"/>
      <c r="X38" s="3"/>
      <c r="Y38" s="3"/>
      <c r="Z38" s="3"/>
      <c r="AA38" s="3"/>
      <c r="AB38" s="3"/>
    </row>
    <row r="39" spans="12:28">
      <c r="L39" s="2"/>
      <c r="W39" s="3"/>
      <c r="X39" s="3"/>
      <c r="Y39" s="3"/>
      <c r="Z39" s="3"/>
      <c r="AA39" s="3"/>
      <c r="AB39" s="3"/>
    </row>
    <row r="40" spans="12:28">
      <c r="L40" s="2"/>
      <c r="W40" s="3"/>
      <c r="X40" s="3"/>
      <c r="Y40" s="3"/>
      <c r="Z40" s="3"/>
      <c r="AA40" s="3"/>
      <c r="AB40" s="3"/>
    </row>
  </sheetData>
  <phoneticPr fontId="5" type="noConversion"/>
  <pageMargins left="0.59055118110236227" right="0.59055118110236227" top="0.59055118110236227" bottom="0.59055118110236227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Taça de Prata 2024</vt:lpstr>
      <vt:lpstr>Auxiliar</vt:lpstr>
    </vt:vector>
  </TitlesOfParts>
  <Company>Betta Home Computer,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Ricardo Caldas e Almeida</dc:creator>
  <cp:lastModifiedBy>Futebol</cp:lastModifiedBy>
  <cp:lastPrinted>2024-10-18T20:18:27Z</cp:lastPrinted>
  <dcterms:created xsi:type="dcterms:W3CDTF">2000-11-25T15:15:52Z</dcterms:created>
  <dcterms:modified xsi:type="dcterms:W3CDTF">2024-10-20T17:23:17Z</dcterms:modified>
</cp:coreProperties>
</file>